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ตารางวิกฤติทางการเงิน 2567\"/>
    </mc:Choice>
  </mc:AlternateContent>
  <xr:revisionPtr revIDLastSave="0" documentId="13_ncr:1_{A2B9A6A7-954E-4CF3-ABDF-049D2FC04DA9}" xr6:coauthVersionLast="47" xr6:coauthVersionMax="47" xr10:uidLastSave="{00000000-0000-0000-0000-000000000000}"/>
  <bookViews>
    <workbookView xWindow="-120" yWindow="-120" windowWidth="29040" windowHeight="15720" tabRatio="849" xr2:uid="{00000000-000D-0000-FFFF-FFFF00000000}"/>
  </bookViews>
  <sheets>
    <sheet name="ต.ค.66" sheetId="20" r:id="rId1"/>
    <sheet name="พ.ย.66" sheetId="22" r:id="rId2"/>
    <sheet name="ธ.ค.66" sheetId="23" r:id="rId3"/>
    <sheet name="ม.ค.67" sheetId="24" r:id="rId4"/>
    <sheet name="ก.พ.67" sheetId="25" r:id="rId5"/>
    <sheet name="มี.ค.67" sheetId="26" r:id="rId6"/>
    <sheet name="เม.ย.67" sheetId="27" r:id="rId7"/>
    <sheet name="พ.ค.67" sheetId="28" r:id="rId8"/>
    <sheet name="มิ.ย.67" sheetId="29" r:id="rId9"/>
    <sheet name="ก.ค.67" sheetId="30" r:id="rId10"/>
    <sheet name="ส.ค.67" sheetId="31" r:id="rId11"/>
    <sheet name="ก.ย.67 " sheetId="32" r:id="rId12"/>
    <sheet name="Sheet2" sheetId="35" r:id="rId13"/>
    <sheet name="Sheet1" sheetId="3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22" l="1"/>
  <c r="M11" i="31"/>
  <c r="K11" i="31"/>
  <c r="I21" i="28" l="1"/>
  <c r="P21" i="28"/>
  <c r="Q21" i="28"/>
  <c r="H21" i="28"/>
  <c r="H21" i="26"/>
  <c r="Q21" i="23"/>
  <c r="I21" i="23"/>
  <c r="P21" i="23"/>
  <c r="H21" i="23"/>
  <c r="M19" i="28"/>
  <c r="Q21" i="27"/>
  <c r="H21" i="27"/>
  <c r="Q21" i="26"/>
  <c r="P21" i="26"/>
  <c r="I21" i="26"/>
  <c r="G5" i="24"/>
  <c r="J5" i="24"/>
  <c r="K5" i="24"/>
  <c r="L5" i="24" s="1"/>
  <c r="M5" i="24"/>
  <c r="G6" i="24"/>
  <c r="J6" i="24"/>
  <c r="K6" i="24"/>
  <c r="L6" i="24" s="1"/>
  <c r="M6" i="24"/>
  <c r="G7" i="24"/>
  <c r="J7" i="24"/>
  <c r="K7" i="24"/>
  <c r="L7" i="24"/>
  <c r="M7" i="24"/>
  <c r="G5" i="20"/>
  <c r="J5" i="20"/>
  <c r="K5" i="20"/>
  <c r="L5" i="20" s="1"/>
  <c r="M5" i="20"/>
  <c r="G6" i="20"/>
  <c r="J6" i="20"/>
  <c r="K6" i="20"/>
  <c r="L6" i="20" s="1"/>
  <c r="M6" i="20"/>
  <c r="G7" i="20"/>
  <c r="J7" i="20"/>
  <c r="K7" i="20"/>
  <c r="L7" i="20" s="1"/>
  <c r="M7" i="20"/>
  <c r="N5" i="20" l="1"/>
  <c r="N7" i="24"/>
  <c r="N5" i="24"/>
  <c r="N7" i="20"/>
  <c r="N6" i="24"/>
  <c r="N6" i="20"/>
  <c r="G5" i="32"/>
  <c r="J5" i="32"/>
  <c r="K5" i="32"/>
  <c r="L5" i="32"/>
  <c r="M5" i="32"/>
  <c r="G6" i="32"/>
  <c r="J6" i="32"/>
  <c r="K6" i="32"/>
  <c r="L6" i="32" s="1"/>
  <c r="M6" i="32"/>
  <c r="G7" i="32"/>
  <c r="J7" i="32"/>
  <c r="K7" i="32"/>
  <c r="L7" i="32" s="1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L13" i="32" s="1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L13" i="31" s="1"/>
  <c r="K12" i="31"/>
  <c r="L12" i="31" s="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J13" i="31"/>
  <c r="G13" i="31"/>
  <c r="J12" i="31"/>
  <c r="G12" i="31"/>
  <c r="L11" i="31"/>
  <c r="J11" i="31"/>
  <c r="G11" i="31"/>
  <c r="N11" i="31" s="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O11" i="32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K21" i="23" l="1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20" i="28"/>
  <c r="M5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L21" i="28" s="1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L21" i="23" s="1"/>
  <c r="J5" i="23"/>
  <c r="G5" i="23"/>
  <c r="M21" i="23" l="1"/>
  <c r="J21" i="23"/>
  <c r="N8" i="24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5" i="24" l="1"/>
  <c r="N21" i="23"/>
  <c r="O20" i="3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O5" i="23" l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O21" i="23" l="1"/>
  <c r="K20" i="20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<sst xmlns="http://schemas.openxmlformats.org/spreadsheetml/2006/main" count="959" uniqueCount="160">
  <si>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</si>
  <si>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</si>
  <si>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</si>
  <si>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</si>
  <si>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</si>
  <si>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</si>
  <si>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</si>
  <si>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</si>
  <si>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</si>
  <si>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</si>
  <si>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</si>
  <si>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</si>
  <si>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</si>
  <si>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</si>
  <si>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</si>
  <si>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</si>
  <si>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</si>
  <si>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</si>
  <si>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</si>
  <si>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</si>
  <si>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</si>
  <si>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</si>
  <si>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</si>
  <si>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</si>
  <si>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</si>
  <si>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</si>
  <si>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</si>
  <si>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</si>
  <si>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</si>
  <si>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</si>
  <si>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</si>
  <si>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</si>
  <si>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</si>
  <si>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</si>
  <si>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</si>
  <si>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</si>
  <si>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</si>
  <si>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</si>
  <si>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</si>
  <si>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</si>
  <si>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</si>
  <si>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</si>
  <si>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</si>
  <si>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</si>
  <si>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</si>
  <si>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</si>
  <si>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</si>
  <si>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</si>
  <si>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</si>
  <si>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</si>
  <si>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</si>
  <si>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</si>
  <si>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</si>
  <si>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</si>
  <si>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</si>
  <si>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</si>
  <si>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</si>
  <si>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เงินบำรุงคงเหลือหักหนี้แล้ว</t>
  </si>
  <si>
    <t>Risk Scoring มิ.ย.66</t>
  </si>
  <si>
    <t>Risk Scoring เดือน พ.ค.66</t>
  </si>
  <si>
    <t xml:space="preserve">เงินบำรุงคงเหลือหักหนี้แล้ว 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</si>
  <si>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</si>
  <si>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</si>
  <si>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</si>
  <si>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</si>
  <si>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</si>
  <si>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</si>
  <si>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</si>
  <si>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</si>
  <si>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</si>
  <si>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</si>
  <si>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</si>
  <si>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</si>
  <si>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</si>
  <si>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</si>
  <si>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</si>
  <si>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</si>
  <si>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</si>
  <si>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</si>
  <si>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</si>
  <si>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</si>
  <si>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</si>
  <si>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</si>
  <si>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</si>
  <si>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>ผลการประเมินภาวะวิกฤติ เดือน ตุลาคม 2566</t>
  </si>
  <si>
    <t>Risk Scoring ต.ค.66</t>
  </si>
  <si>
    <t>Risk Scoring เดือน ก.ย.66</t>
  </si>
  <si>
    <t>ผลการประเมินภาวะวิกฤติ เดือน พฤศจิกายน 2566</t>
  </si>
  <si>
    <t>Risk Scoring พ.ย.66</t>
  </si>
  <si>
    <t>Risk Scoring เดือน ต.ค.66</t>
  </si>
  <si>
    <t>ผลการประเมินภาวะวิกฤติ เดือน ธันวาคม  2566</t>
  </si>
  <si>
    <t>Risk Scoring ธ.ค.66</t>
  </si>
  <si>
    <t>Risk Scoring เดือน พ.ย.66</t>
  </si>
  <si>
    <t>ผลการประเมินภาวะวิกฤติ เดือน มกราคม ปีงบประมาณ 2567</t>
  </si>
  <si>
    <t>Risk Scoring ม.ค.67</t>
  </si>
  <si>
    <t>Risk Scoring เดือน ธ.ค.66</t>
  </si>
  <si>
    <t>ผลการประเมินภาวะวิกฤติ เดือน กุมภาพันธ์ ปีงบประมาณ 2567</t>
  </si>
  <si>
    <t>Risk Scoring ก.พ.67</t>
  </si>
  <si>
    <t>Risk Scoring เดือน ม.ค.67</t>
  </si>
  <si>
    <t>ผลการประเมินภาวะวิกฤติ เดือน มีนาคม ปีงบประมาณ 2567</t>
  </si>
  <si>
    <t>Risk Scoring มี.ค.67</t>
  </si>
  <si>
    <t>Risk Scoring เดือน ก.พ.67</t>
  </si>
  <si>
    <t>ผลการประเมินภาวะวิกฤติ เดือน เมษายน ปีงบประมาณ 2567</t>
  </si>
  <si>
    <t>Risk Scoring เม.ย.67</t>
  </si>
  <si>
    <t>Risk Scoring เดือน มี.ค.67</t>
  </si>
  <si>
    <t>ผลการประเมินภาวะวิกฤติ เดือน พฤษภาคม ปีงบประมาณ 2567</t>
  </si>
  <si>
    <t>Risk Scoring พ.ค.67</t>
  </si>
  <si>
    <t>Risk Scoring เดือน เม.ย.67</t>
  </si>
  <si>
    <t>ผลการประเมินภาวะวิกฤติ เดือน มิถุนายน ปีงบประมาณ 2567</t>
  </si>
  <si>
    <t>ผลการประเมินภาวะวิกฤติ เดือน กรกฏาคม ปีงบประมาณ 2567</t>
  </si>
  <si>
    <t>Risk Scoring ก.ค.67</t>
  </si>
  <si>
    <t>Risk Scoring เดือน มิ.ย.67</t>
  </si>
  <si>
    <t>ผลการประเมินภาวะวิกฤติ เดือน สิงหาคม ปีงบประมาณ 2567</t>
  </si>
  <si>
    <t>Risk Scoring ส.ค.67</t>
  </si>
  <si>
    <t>Risk Scoring เดือน ก.ค.67</t>
  </si>
  <si>
    <t>ผลการประเมินภาวะวิกฤติ เดือน กันยายน ปีงบประมาณ 2567</t>
  </si>
  <si>
    <t>Risk Scoring ก.ย.67</t>
  </si>
  <si>
    <t>Risk Scoring เดือน ส.ค.67</t>
  </si>
  <si>
    <t>เขต</t>
  </si>
  <si>
    <t>จังหวัด</t>
  </si>
  <si>
    <t>รหัส</t>
  </si>
  <si>
    <t>หน่วยงาน</t>
  </si>
  <si>
    <t>ประเภท</t>
  </si>
  <si>
    <t>TimeID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</si>
  <si>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</si>
  <si>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</si>
  <si>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</si>
  <si>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</si>
  <si>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</si>
  <si>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</si>
  <si>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</si>
  <si>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</si>
  <si>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</si>
  <si>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</si>
  <si>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</si>
  <si>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</si>
  <si>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</si>
  <si>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</si>
  <si>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256701</t>
  </si>
  <si>
    <t>ต.ค. 2566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</si>
  <si>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</si>
  <si>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</si>
  <si>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</si>
  <si>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</si>
  <si>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</si>
  <si>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</si>
  <si>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</si>
  <si>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</si>
  <si>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</si>
  <si>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</si>
  <si>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</si>
  <si>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</si>
  <si>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</si>
  <si>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</si>
  <si>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</si>
  <si>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10778</t>
  </si>
  <si>
    <t>10779</t>
  </si>
  <si>
    <t>10780</t>
  </si>
  <si>
    <t>10781</t>
  </si>
  <si>
    <t>10777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</si>
</sst>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0000FF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7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9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/>
    <xf numFmtId="4" fontId="2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 readingOrder="1"/>
    </xf>
    <xf numFmtId="3" fontId="10" fillId="14" borderId="8" xfId="0" applyNumberFormat="1" applyFont="1" applyFill="1" applyBorder="1" applyAlignment="1">
      <alignment horizontal="center" vertical="center" wrapText="1" readingOrder="1"/>
    </xf>
    <xf numFmtId="3" fontId="28" fillId="15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 wrapText="1" readingOrder="1"/>
    </xf>
    <xf numFmtId="0" fontId="27" fillId="0" borderId="8" xfId="0" applyFont="1" applyBorder="1" applyAlignment="1">
      <alignment horizontal="center" vertical="center"/>
    </xf>
    <xf numFmtId="3" fontId="26" fillId="15" borderId="8" xfId="0" applyNumberFormat="1" applyFont="1" applyFill="1" applyBorder="1" applyAlignment="1">
      <alignment horizontal="center" vertical="center" wrapText="1" readingOrder="1"/>
    </xf>
    <xf numFmtId="3" fontId="26" fillId="16" borderId="8" xfId="0" applyNumberFormat="1" applyFont="1" applyFill="1" applyBorder="1" applyAlignment="1">
      <alignment horizontal="center" vertical="center" wrapText="1" readingOrder="1"/>
    </xf>
    <xf numFmtId="3" fontId="27" fillId="14" borderId="8" xfId="0" applyNumberFormat="1" applyFont="1" applyFill="1" applyBorder="1" applyAlignment="1">
      <alignment horizontal="center" vertical="center" wrapText="1" readingOrder="1"/>
    </xf>
    <xf numFmtId="2" fontId="27" fillId="0" borderId="8" xfId="0" applyNumberFormat="1" applyFont="1" applyBorder="1" applyAlignment="1">
      <alignment horizontal="center" vertical="center"/>
    </xf>
    <xf numFmtId="3" fontId="28" fillId="14" borderId="8" xfId="0" applyNumberFormat="1" applyFont="1" applyFill="1" applyBorder="1" applyAlignment="1">
      <alignment horizontal="center" vertical="center" wrapText="1" readingOrder="1"/>
    </xf>
    <xf numFmtId="3" fontId="28" fillId="16" borderId="8" xfId="0" applyNumberFormat="1" applyFont="1" applyFill="1" applyBorder="1" applyAlignment="1">
      <alignment horizontal="center" vertical="center" wrapText="1" readingOrder="1"/>
    </xf>
    <xf numFmtId="4" fontId="33" fillId="0" borderId="8" xfId="0" applyNumberFormat="1" applyFont="1" applyBorder="1" applyAlignment="1">
      <alignment horizontal="center" vertical="center"/>
    </xf>
    <xf numFmtId="43" fontId="26" fillId="0" borderId="8" xfId="1" applyFont="1" applyBorder="1" applyAlignment="1">
      <alignment horizontal="center" vertical="center"/>
    </xf>
    <xf numFmtId="188" fontId="27" fillId="0" borderId="8" xfId="1" applyNumberFormat="1" applyFont="1" applyBorder="1" applyAlignment="1">
      <alignment horizontal="center" vertical="center"/>
    </xf>
    <xf numFmtId="188" fontId="26" fillId="0" borderId="8" xfId="1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4" fontId="34" fillId="0" borderId="8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" fontId="26" fillId="15" borderId="18" xfId="0" applyNumberFormat="1" applyFont="1" applyFill="1" applyBorder="1" applyAlignment="1">
      <alignment horizontal="center" vertical="center" wrapText="1" readingOrder="1"/>
    </xf>
    <xf numFmtId="3" fontId="26" fillId="15" borderId="19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 wrapText="1" readingOrder="1"/>
    </xf>
    <xf numFmtId="0" fontId="28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0" fontId="36" fillId="0" borderId="0" xfId="0" applyFont="1"/>
    <xf numFmtId="0" fontId="35" fillId="17" borderId="20" xfId="3" applyFont="1" applyFill="1" applyBorder="1" applyAlignment="1">
      <alignment horizontal="center"/>
    </xf>
    <xf numFmtId="0" fontId="35" fillId="0" borderId="21" xfId="3" applyFont="1" applyFill="1" applyBorder="1" applyAlignment="1">
      <alignment horizontal="right" wrapText="1"/>
    </xf>
    <xf numFmtId="0" fontId="35" fillId="0" borderId="21" xfId="3" applyFont="1" applyFill="1" applyBorder="1" applyAlignment="1">
      <alignment wrapText="1"/>
    </xf>
    <xf numFmtId="4" fontId="35" fillId="0" borderId="21" xfId="3" applyNumberFormat="1" applyFont="1" applyFill="1" applyBorder="1" applyAlignment="1">
      <alignment horizontal="right" wrapText="1"/>
    </xf>
    <xf numFmtId="0" fontId="6" fillId="5" borderId="16" xfId="0" applyFont="1" applyFill="1" applyBorder="1" applyAlignment="1">
      <alignment horizontal="center" vertical="center" wrapText="1" readingOrder="1"/>
    </xf>
    <xf numFmtId="4" fontId="26" fillId="0" borderId="0" xfId="0" applyNumberFormat="1" applyFont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 wrapText="1" readingOrder="1"/>
    </xf>
    <xf numFmtId="4" fontId="27" fillId="0" borderId="0" xfId="0" applyNumberFormat="1" applyFont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 readingOrder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1_1" xfId="3" xr:uid="{98FD9F11-A688-4025-A18D-84DCA59D2FE3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2828A"/>
      <color rgb="FFF75363"/>
      <color rgb="FFF6ACB1"/>
      <color rgb="FFF5273B"/>
      <color rgb="FFFCC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J6" sqref="J6"/>
      <selection pane="topRight" activeCell="J6" sqref="J6"/>
      <selection pane="bottomLeft" activeCell="J6" sqref="J6"/>
      <selection pane="bottomRight" activeCell="R13" sqref="R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84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" t="s">
        <v>53</v>
      </c>
      <c r="P1" s="38">
        <v>45251</v>
      </c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46"/>
      <c r="N2" s="147" t="s">
        <v>85</v>
      </c>
      <c r="O2" s="157" t="s">
        <v>86</v>
      </c>
      <c r="P2" s="125" t="s">
        <v>56</v>
      </c>
      <c r="Q2" s="119" t="s">
        <v>57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49" t="s">
        <v>29</v>
      </c>
      <c r="N3" s="148"/>
      <c r="O3" s="157"/>
      <c r="P3" s="125"/>
      <c r="Q3" s="119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49"/>
      <c r="N4" s="148"/>
      <c r="O4" s="157"/>
      <c r="P4" s="125"/>
      <c r="Q4" s="11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5">
        <v>2.23</v>
      </c>
      <c r="E5" s="65">
        <v>2.0099999999999998</v>
      </c>
      <c r="F5" s="65">
        <v>0.93</v>
      </c>
      <c r="G5" s="59">
        <f t="shared" ref="G5:G20" si="0">(IF(D5&lt;1.5,1,0))+(IF(E5&lt;1,1,0))+(IF(F5&lt;0.8,1,0))</f>
        <v>0</v>
      </c>
      <c r="H5" s="158">
        <v>357724893.22000003</v>
      </c>
      <c r="I5" s="64">
        <v>54611115.439999998</v>
      </c>
      <c r="J5" s="59">
        <f t="shared" ref="J5:J20" si="1">IF(I5&lt;0,1,0)+IF(H5&lt;0,1,0)</f>
        <v>0</v>
      </c>
      <c r="K5" s="60">
        <f t="shared" ref="K5:K20" si="2">SUM(I5/1)</f>
        <v>54611115.439999998</v>
      </c>
      <c r="L5" s="61">
        <f t="shared" ref="L5:L20" si="3">+H5/K5</f>
        <v>6.55040444308493</v>
      </c>
      <c r="M5" s="102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103">
        <f>SUM(G5+J5+M5)</f>
        <v>0</v>
      </c>
      <c r="O5" s="159">
        <v>1</v>
      </c>
      <c r="P5" s="105">
        <v>70354514.489999995</v>
      </c>
      <c r="Q5" s="63">
        <v>-19491133.140000001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5">
        <v>2.5</v>
      </c>
      <c r="E6" s="65">
        <v>2.38</v>
      </c>
      <c r="F6" s="65">
        <v>1.44</v>
      </c>
      <c r="G6" s="59">
        <f t="shared" si="0"/>
        <v>0</v>
      </c>
      <c r="H6" s="64">
        <v>167286228.72</v>
      </c>
      <c r="I6" s="64">
        <v>20616931.050000001</v>
      </c>
      <c r="J6" s="59">
        <f t="shared" si="1"/>
        <v>0</v>
      </c>
      <c r="K6" s="60">
        <f>SUM(I6/1)</f>
        <v>20616931.050000001</v>
      </c>
      <c r="L6" s="61">
        <f t="shared" si="3"/>
        <v>8.1140218354661471</v>
      </c>
      <c r="M6" s="102">
        <f t="shared" si="4"/>
        <v>0</v>
      </c>
      <c r="N6" s="103">
        <f t="shared" ref="N6:N20" si="5">SUM(G6+J6+M6)</f>
        <v>0</v>
      </c>
      <c r="O6" s="104">
        <v>0</v>
      </c>
      <c r="P6" s="105">
        <v>24994924.690000001</v>
      </c>
      <c r="Q6" s="64">
        <v>49077260.969999999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>
        <v>4.53</v>
      </c>
      <c r="E7" s="65">
        <v>4.3499999999999996</v>
      </c>
      <c r="F7" s="65">
        <v>3.78</v>
      </c>
      <c r="G7" s="59">
        <f t="shared" si="0"/>
        <v>0</v>
      </c>
      <c r="H7" s="64">
        <v>63588827.310000002</v>
      </c>
      <c r="I7" s="64">
        <v>727258.44</v>
      </c>
      <c r="J7" s="59">
        <f t="shared" si="1"/>
        <v>0</v>
      </c>
      <c r="K7" s="60">
        <f t="shared" si="2"/>
        <v>727258.44</v>
      </c>
      <c r="L7" s="61">
        <f t="shared" si="3"/>
        <v>87.43635523844867</v>
      </c>
      <c r="M7" s="102">
        <f t="shared" si="4"/>
        <v>0</v>
      </c>
      <c r="N7" s="103">
        <f>SUM(G7+J7+M7)</f>
        <v>0</v>
      </c>
      <c r="O7" s="104">
        <v>0</v>
      </c>
      <c r="P7" s="105">
        <v>1604480.43</v>
      </c>
      <c r="Q7" s="64">
        <v>50127070.140000001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5">
        <v>15.11</v>
      </c>
      <c r="E8" s="65">
        <v>14.85</v>
      </c>
      <c r="F8" s="65">
        <v>14.34</v>
      </c>
      <c r="G8" s="59">
        <f t="shared" si="0"/>
        <v>0</v>
      </c>
      <c r="H8" s="64">
        <v>145244317.66999999</v>
      </c>
      <c r="I8" s="64">
        <v>993881.03</v>
      </c>
      <c r="J8" s="59">
        <f t="shared" si="1"/>
        <v>0</v>
      </c>
      <c r="K8" s="60">
        <f t="shared" si="2"/>
        <v>993881.03</v>
      </c>
      <c r="L8" s="61">
        <f t="shared" si="3"/>
        <v>146.13853498139508</v>
      </c>
      <c r="M8" s="102">
        <f t="shared" si="4"/>
        <v>0</v>
      </c>
      <c r="N8" s="103">
        <f t="shared" si="5"/>
        <v>0</v>
      </c>
      <c r="O8" s="159">
        <v>1</v>
      </c>
      <c r="P8" s="105">
        <v>1777614.77</v>
      </c>
      <c r="Q8" s="64">
        <v>137330307.28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5">
        <v>3.9</v>
      </c>
      <c r="E9" s="65">
        <v>3.62</v>
      </c>
      <c r="F9" s="65">
        <v>3.28</v>
      </c>
      <c r="G9" s="59">
        <f t="shared" si="0"/>
        <v>0</v>
      </c>
      <c r="H9" s="64">
        <v>30852823.079999998</v>
      </c>
      <c r="I9" s="160">
        <v>-79255.42</v>
      </c>
      <c r="J9" s="91">
        <f t="shared" si="1"/>
        <v>1</v>
      </c>
      <c r="K9" s="90">
        <f t="shared" si="2"/>
        <v>-79255.42</v>
      </c>
      <c r="L9" s="61">
        <f t="shared" si="3"/>
        <v>-389.2834468607951</v>
      </c>
      <c r="M9" s="102">
        <f t="shared" si="4"/>
        <v>0</v>
      </c>
      <c r="N9" s="103">
        <f t="shared" si="5"/>
        <v>1</v>
      </c>
      <c r="O9" s="159">
        <v>1</v>
      </c>
      <c r="P9" s="105">
        <v>641603.24</v>
      </c>
      <c r="Q9" s="64">
        <v>24305504.09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5">
        <v>1.71</v>
      </c>
      <c r="E10" s="65">
        <v>1.61</v>
      </c>
      <c r="F10" s="65">
        <v>1.1200000000000001</v>
      </c>
      <c r="G10" s="59">
        <f t="shared" si="0"/>
        <v>0</v>
      </c>
      <c r="H10" s="64">
        <v>9406657.0199999996</v>
      </c>
      <c r="I10" s="64">
        <v>259451.28</v>
      </c>
      <c r="J10" s="59">
        <f t="shared" si="1"/>
        <v>0</v>
      </c>
      <c r="K10" s="60">
        <f t="shared" si="2"/>
        <v>259451.28</v>
      </c>
      <c r="L10" s="61">
        <f t="shared" si="3"/>
        <v>36.255966900606538</v>
      </c>
      <c r="M10" s="102">
        <f t="shared" si="4"/>
        <v>0</v>
      </c>
      <c r="N10" s="103">
        <f t="shared" si="5"/>
        <v>0</v>
      </c>
      <c r="O10" s="159">
        <v>1</v>
      </c>
      <c r="P10" s="105">
        <v>517516.97</v>
      </c>
      <c r="Q10" s="64">
        <v>1605845.53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65">
        <v>4.55</v>
      </c>
      <c r="E11" s="65">
        <v>4.37</v>
      </c>
      <c r="F11" s="65">
        <v>3.73</v>
      </c>
      <c r="G11" s="59">
        <f t="shared" si="0"/>
        <v>0</v>
      </c>
      <c r="H11" s="64">
        <v>232966576.52000001</v>
      </c>
      <c r="I11" s="63">
        <v>-3478085</v>
      </c>
      <c r="J11" s="91">
        <f t="shared" si="1"/>
        <v>1</v>
      </c>
      <c r="K11" s="90">
        <f t="shared" si="2"/>
        <v>-3478085</v>
      </c>
      <c r="L11" s="61">
        <f t="shared" si="3"/>
        <v>-66.981277490343103</v>
      </c>
      <c r="M11" s="102">
        <f t="shared" si="4"/>
        <v>0</v>
      </c>
      <c r="N11" s="103">
        <f t="shared" si="5"/>
        <v>1</v>
      </c>
      <c r="O11" s="159">
        <v>1</v>
      </c>
      <c r="P11" s="63">
        <v>-437362.19</v>
      </c>
      <c r="Q11" s="64">
        <v>176949927.84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5">
        <v>3.42</v>
      </c>
      <c r="E12" s="65">
        <v>2.95</v>
      </c>
      <c r="F12" s="65">
        <v>1.86</v>
      </c>
      <c r="G12" s="59">
        <f t="shared" si="0"/>
        <v>0</v>
      </c>
      <c r="H12" s="64">
        <v>24871501.43</v>
      </c>
      <c r="I12" s="63">
        <v>-1067354.3400000001</v>
      </c>
      <c r="J12" s="91">
        <f t="shared" si="1"/>
        <v>1</v>
      </c>
      <c r="K12" s="90">
        <f t="shared" si="2"/>
        <v>-1067354.3400000001</v>
      </c>
      <c r="L12" s="61">
        <f t="shared" si="3"/>
        <v>-23.302009930460393</v>
      </c>
      <c r="M12" s="102">
        <f t="shared" si="4"/>
        <v>0</v>
      </c>
      <c r="N12" s="103">
        <f t="shared" si="5"/>
        <v>1</v>
      </c>
      <c r="O12" s="159">
        <v>1</v>
      </c>
      <c r="P12" s="63">
        <v>-757428.84</v>
      </c>
      <c r="Q12" s="64">
        <v>8866385.0800000001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5">
        <v>7.66</v>
      </c>
      <c r="E13" s="65">
        <v>7.32</v>
      </c>
      <c r="F13" s="65">
        <v>6.74</v>
      </c>
      <c r="G13" s="59">
        <f t="shared" si="0"/>
        <v>0</v>
      </c>
      <c r="H13" s="64">
        <v>66786262.899999999</v>
      </c>
      <c r="I13" s="64">
        <v>387193.76</v>
      </c>
      <c r="J13" s="59">
        <f t="shared" si="1"/>
        <v>0</v>
      </c>
      <c r="K13" s="60">
        <f t="shared" si="2"/>
        <v>387193.76</v>
      </c>
      <c r="L13" s="61">
        <f t="shared" si="3"/>
        <v>172.48796287419506</v>
      </c>
      <c r="M13" s="102">
        <f t="shared" si="4"/>
        <v>0</v>
      </c>
      <c r="N13" s="103">
        <f t="shared" si="5"/>
        <v>0</v>
      </c>
      <c r="O13" s="159">
        <v>1</v>
      </c>
      <c r="P13" s="105">
        <v>979554.29</v>
      </c>
      <c r="Q13" s="64">
        <v>57574112.729999997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5">
        <v>7.62</v>
      </c>
      <c r="E14" s="65">
        <v>7.33</v>
      </c>
      <c r="F14" s="65">
        <v>6.02</v>
      </c>
      <c r="G14" s="59">
        <f t="shared" si="0"/>
        <v>0</v>
      </c>
      <c r="H14" s="64">
        <v>62430752.460000001</v>
      </c>
      <c r="I14" s="64">
        <v>3884149.09</v>
      </c>
      <c r="J14" s="59">
        <f t="shared" si="1"/>
        <v>0</v>
      </c>
      <c r="K14" s="60">
        <f t="shared" si="2"/>
        <v>3884149.09</v>
      </c>
      <c r="L14" s="61">
        <f t="shared" si="3"/>
        <v>16.073212179401693</v>
      </c>
      <c r="M14" s="102">
        <f t="shared" si="4"/>
        <v>0</v>
      </c>
      <c r="N14" s="103">
        <f t="shared" si="5"/>
        <v>0</v>
      </c>
      <c r="O14" s="104">
        <v>0</v>
      </c>
      <c r="P14" s="105">
        <v>4263630.0999999996</v>
      </c>
      <c r="Q14" s="64">
        <v>47387690.979999997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5">
        <v>6.65</v>
      </c>
      <c r="E15" s="65">
        <v>6.23</v>
      </c>
      <c r="F15" s="65">
        <v>5.54</v>
      </c>
      <c r="G15" s="59">
        <f t="shared" si="0"/>
        <v>0</v>
      </c>
      <c r="H15" s="64">
        <v>56692613.899999999</v>
      </c>
      <c r="I15" s="64">
        <v>2818373.46</v>
      </c>
      <c r="J15" s="59">
        <f t="shared" si="1"/>
        <v>0</v>
      </c>
      <c r="K15" s="60">
        <f t="shared" si="2"/>
        <v>2818373.46</v>
      </c>
      <c r="L15" s="61">
        <f t="shared" si="3"/>
        <v>20.115366080689675</v>
      </c>
      <c r="M15" s="102">
        <f t="shared" si="4"/>
        <v>0</v>
      </c>
      <c r="N15" s="103">
        <f t="shared" si="5"/>
        <v>0</v>
      </c>
      <c r="O15" s="159">
        <v>1</v>
      </c>
      <c r="P15" s="105">
        <v>3470617.52</v>
      </c>
      <c r="Q15" s="64">
        <v>45552882.130000003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5">
        <v>7.17</v>
      </c>
      <c r="E16" s="65">
        <v>6.77</v>
      </c>
      <c r="F16" s="65">
        <v>5.77</v>
      </c>
      <c r="G16" s="59">
        <f t="shared" si="0"/>
        <v>0</v>
      </c>
      <c r="H16" s="64">
        <v>122924142.92</v>
      </c>
      <c r="I16" s="158">
        <v>2391858.56</v>
      </c>
      <c r="J16" s="59">
        <f t="shared" si="1"/>
        <v>0</v>
      </c>
      <c r="K16" s="60">
        <f t="shared" si="2"/>
        <v>2391858.56</v>
      </c>
      <c r="L16" s="61">
        <f t="shared" si="3"/>
        <v>51.392730730700059</v>
      </c>
      <c r="M16" s="102">
        <f t="shared" si="4"/>
        <v>0</v>
      </c>
      <c r="N16" s="103">
        <f t="shared" si="5"/>
        <v>0</v>
      </c>
      <c r="O16" s="159">
        <v>1</v>
      </c>
      <c r="P16" s="105">
        <v>4582131.57</v>
      </c>
      <c r="Q16" s="64">
        <v>95016538.900000006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65">
        <v>2.99</v>
      </c>
      <c r="E17" s="65">
        <v>2.85</v>
      </c>
      <c r="F17" s="65">
        <v>2.57</v>
      </c>
      <c r="G17" s="59">
        <f t="shared" si="0"/>
        <v>0</v>
      </c>
      <c r="H17" s="64">
        <v>14119163.289999999</v>
      </c>
      <c r="I17" s="63">
        <v>-819268.49</v>
      </c>
      <c r="J17" s="91">
        <f t="shared" si="1"/>
        <v>1</v>
      </c>
      <c r="K17" s="90">
        <f t="shared" si="2"/>
        <v>-819268.49</v>
      </c>
      <c r="L17" s="61">
        <f t="shared" si="3"/>
        <v>-17.233865896636644</v>
      </c>
      <c r="M17" s="102">
        <f t="shared" si="4"/>
        <v>0</v>
      </c>
      <c r="N17" s="103">
        <f t="shared" si="5"/>
        <v>1</v>
      </c>
      <c r="O17" s="159">
        <v>1</v>
      </c>
      <c r="P17" s="63">
        <v>-530218.17000000004</v>
      </c>
      <c r="Q17" s="64">
        <v>11130023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5">
        <v>12.29</v>
      </c>
      <c r="E18" s="65">
        <v>12.16</v>
      </c>
      <c r="F18" s="65">
        <v>9.66</v>
      </c>
      <c r="G18" s="59">
        <f t="shared" si="0"/>
        <v>0</v>
      </c>
      <c r="H18" s="158">
        <v>186331620.62</v>
      </c>
      <c r="I18" s="64">
        <v>762358.37</v>
      </c>
      <c r="J18" s="59">
        <f t="shared" si="1"/>
        <v>0</v>
      </c>
      <c r="K18" s="60">
        <f t="shared" si="2"/>
        <v>762358.37</v>
      </c>
      <c r="L18" s="61">
        <f t="shared" si="3"/>
        <v>244.41473715307933</v>
      </c>
      <c r="M18" s="102">
        <f t="shared" si="4"/>
        <v>0</v>
      </c>
      <c r="N18" s="103">
        <f t="shared" si="5"/>
        <v>0</v>
      </c>
      <c r="O18" s="159">
        <v>1</v>
      </c>
      <c r="P18" s="105">
        <v>1404896.17</v>
      </c>
      <c r="Q18" s="64">
        <v>142964234.53999999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95">
        <v>1.34</v>
      </c>
      <c r="E19" s="65">
        <v>1.1200000000000001</v>
      </c>
      <c r="F19" s="95">
        <v>0.6</v>
      </c>
      <c r="G19" s="91">
        <f t="shared" si="0"/>
        <v>2</v>
      </c>
      <c r="H19" s="64">
        <v>3068635.4</v>
      </c>
      <c r="I19" s="64">
        <v>528901.74</v>
      </c>
      <c r="J19" s="59">
        <f t="shared" si="1"/>
        <v>0</v>
      </c>
      <c r="K19" s="60">
        <f t="shared" si="2"/>
        <v>528901.74</v>
      </c>
      <c r="L19" s="61">
        <f t="shared" si="3"/>
        <v>5.8019007462520351</v>
      </c>
      <c r="M19" s="102">
        <f t="shared" si="4"/>
        <v>0</v>
      </c>
      <c r="N19" s="103">
        <f t="shared" si="5"/>
        <v>2</v>
      </c>
      <c r="O19" s="159">
        <v>5</v>
      </c>
      <c r="P19" s="105">
        <v>872514.53</v>
      </c>
      <c r="Q19" s="63">
        <v>-3569035.06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65">
        <v>1.62</v>
      </c>
      <c r="E20" s="65">
        <v>1.44</v>
      </c>
      <c r="F20" s="65">
        <v>0.86</v>
      </c>
      <c r="G20" s="59">
        <f t="shared" si="0"/>
        <v>0</v>
      </c>
      <c r="H20" s="64">
        <v>4213346.8</v>
      </c>
      <c r="I20" s="64">
        <v>1031450.66</v>
      </c>
      <c r="J20" s="59">
        <f t="shared" si="1"/>
        <v>0</v>
      </c>
      <c r="K20" s="60">
        <f t="shared" si="2"/>
        <v>1031450.66</v>
      </c>
      <c r="L20" s="61">
        <f t="shared" si="3"/>
        <v>4.0848747917811208</v>
      </c>
      <c r="M20" s="102">
        <f t="shared" si="4"/>
        <v>0</v>
      </c>
      <c r="N20" s="161">
        <f t="shared" si="5"/>
        <v>0</v>
      </c>
      <c r="O20" s="159">
        <v>5</v>
      </c>
      <c r="P20" s="105">
        <v>1335727.42</v>
      </c>
      <c r="Q20" s="63">
        <v>-920472.71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4" t="s">
        <v>109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1" t="s">
        <v>53</v>
      </c>
      <c r="P1" s="53"/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110</v>
      </c>
      <c r="O2" s="132" t="s">
        <v>111</v>
      </c>
      <c r="P2" s="132" t="s">
        <v>56</v>
      </c>
      <c r="Q2" s="128" t="s">
        <v>60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59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SUM(I5/10)</f>
        <v>0</v>
      </c>
      <c r="L5" s="75" t="e">
        <f>+H5/K5</f>
        <v>#DIV/0!</v>
      </c>
      <c r="M5" s="59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6">
        <f t="shared" ref="N5:N20" si="2">SUM(G5+J5+M5)</f>
        <v>3</v>
      </c>
      <c r="O5" s="76">
        <f>'มิ.ย.67'!N5</f>
        <v>3</v>
      </c>
      <c r="P5" s="64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59"/>
      <c r="E6" s="59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ref="K6:K20" si="3">SUM(I6/10)</f>
        <v>0</v>
      </c>
      <c r="L6" s="75" t="e">
        <f>+H6/K6</f>
        <v>#DIV/0!</v>
      </c>
      <c r="M6" s="59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6">
        <f>SUM(G6+J6+M6)</f>
        <v>3</v>
      </c>
      <c r="O6" s="76">
        <f>'มิ.ย.67'!N6</f>
        <v>3</v>
      </c>
      <c r="P6" s="64"/>
      <c r="Q6" s="64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59"/>
      <c r="E7" s="59"/>
      <c r="F7" s="59"/>
      <c r="G7" s="59">
        <f t="shared" si="0"/>
        <v>3</v>
      </c>
      <c r="H7" s="64"/>
      <c r="I7" s="63"/>
      <c r="J7" s="91">
        <f t="shared" si="1"/>
        <v>0</v>
      </c>
      <c r="K7" s="90">
        <f t="shared" si="3"/>
        <v>0</v>
      </c>
      <c r="L7" s="75" t="e">
        <f t="shared" ref="L7:L20" si="5">+H7/K7</f>
        <v>#DIV/0!</v>
      </c>
      <c r="M7" s="59" t="b">
        <f t="shared" si="4"/>
        <v>0</v>
      </c>
      <c r="N7" s="76">
        <f t="shared" si="2"/>
        <v>3</v>
      </c>
      <c r="O7" s="76">
        <f>'มิ.ย.67'!N7</f>
        <v>3</v>
      </c>
      <c r="P7" s="63"/>
      <c r="Q7" s="64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5"/>
        <v>#DIV/0!</v>
      </c>
      <c r="M8" s="59" t="b">
        <f t="shared" si="4"/>
        <v>0</v>
      </c>
      <c r="N8" s="76">
        <f t="shared" si="2"/>
        <v>3</v>
      </c>
      <c r="O8" s="76">
        <f>'มิ.ย.67'!N8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59"/>
      <c r="E9" s="65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5"/>
        <v>#DIV/0!</v>
      </c>
      <c r="M9" s="59" t="b">
        <f t="shared" si="4"/>
        <v>0</v>
      </c>
      <c r="N9" s="76">
        <f t="shared" si="2"/>
        <v>3</v>
      </c>
      <c r="O9" s="76">
        <f>'มิ.ย.67'!N9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59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5"/>
        <v>#DIV/0!</v>
      </c>
      <c r="M10" s="59" t="b">
        <f t="shared" si="4"/>
        <v>0</v>
      </c>
      <c r="N10" s="76">
        <f t="shared" si="2"/>
        <v>3</v>
      </c>
      <c r="O10" s="76">
        <f>'มิ.ย.67'!N10</f>
        <v>3</v>
      </c>
      <c r="P10" s="63"/>
      <c r="Q10" s="64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65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5"/>
        <v>#DIV/0!</v>
      </c>
      <c r="M11" s="59" t="b">
        <f t="shared" si="4"/>
        <v>0</v>
      </c>
      <c r="N11" s="76">
        <f t="shared" si="2"/>
        <v>3</v>
      </c>
      <c r="O11" s="76">
        <f>'มิ.ย.67'!N11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59"/>
      <c r="E12" s="59"/>
      <c r="F12" s="59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5"/>
        <v>#DIV/0!</v>
      </c>
      <c r="M12" s="59" t="b">
        <f t="shared" si="4"/>
        <v>0</v>
      </c>
      <c r="N12" s="76">
        <f t="shared" si="2"/>
        <v>3</v>
      </c>
      <c r="O12" s="76">
        <f>'มิ.ย.67'!N12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65"/>
      <c r="E13" s="65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5"/>
        <v>#DIV/0!</v>
      </c>
      <c r="M13" s="59" t="b">
        <f t="shared" si="4"/>
        <v>0</v>
      </c>
      <c r="N13" s="76">
        <f t="shared" si="2"/>
        <v>3</v>
      </c>
      <c r="O13" s="76">
        <f>'มิ.ย.67'!N13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65"/>
      <c r="E14" s="65"/>
      <c r="F14" s="59"/>
      <c r="G14" s="59">
        <f t="shared" si="0"/>
        <v>3</v>
      </c>
      <c r="H14" s="64"/>
      <c r="I14" s="63"/>
      <c r="J14" s="91">
        <f t="shared" si="1"/>
        <v>0</v>
      </c>
      <c r="K14" s="90">
        <f t="shared" si="3"/>
        <v>0</v>
      </c>
      <c r="L14" s="75" t="e">
        <f t="shared" si="5"/>
        <v>#DIV/0!</v>
      </c>
      <c r="M14" s="59" t="b">
        <f t="shared" si="4"/>
        <v>0</v>
      </c>
      <c r="N14" s="76">
        <f t="shared" si="2"/>
        <v>3</v>
      </c>
      <c r="O14" s="76">
        <f>'มิ.ย.67'!N14</f>
        <v>3</v>
      </c>
      <c r="P14" s="63"/>
      <c r="Q14" s="64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59"/>
      <c r="E15" s="59"/>
      <c r="F15" s="65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5"/>
        <v>#DIV/0!</v>
      </c>
      <c r="M15" s="59" t="b">
        <f t="shared" si="4"/>
        <v>0</v>
      </c>
      <c r="N15" s="76">
        <f t="shared" si="2"/>
        <v>3</v>
      </c>
      <c r="O15" s="76">
        <f>'มิ.ย.67'!N15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59"/>
      <c r="E16" s="59"/>
      <c r="F16" s="59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5"/>
        <v>#DIV/0!</v>
      </c>
      <c r="M16" s="59" t="b">
        <f t="shared" si="4"/>
        <v>0</v>
      </c>
      <c r="N16" s="76">
        <f t="shared" si="2"/>
        <v>3</v>
      </c>
      <c r="O16" s="76">
        <f>'มิ.ย.67'!N16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59"/>
      <c r="E17" s="59"/>
      <c r="F17" s="59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5"/>
        <v>#DIV/0!</v>
      </c>
      <c r="M17" s="59" t="b">
        <f t="shared" si="4"/>
        <v>0</v>
      </c>
      <c r="N17" s="76">
        <f t="shared" si="2"/>
        <v>3</v>
      </c>
      <c r="O17" s="76">
        <f>'มิ.ย.67'!N17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5"/>
        <v>#DIV/0!</v>
      </c>
      <c r="M18" s="59" t="b">
        <f t="shared" si="4"/>
        <v>0</v>
      </c>
      <c r="N18" s="76">
        <f t="shared" si="2"/>
        <v>3</v>
      </c>
      <c r="O18" s="76">
        <f>'มิ.ย.67'!N18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91"/>
      <c r="E19" s="59"/>
      <c r="F19" s="95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5"/>
        <v>#DIV/0!</v>
      </c>
      <c r="M19" s="91" t="b">
        <f t="shared" si="4"/>
        <v>0</v>
      </c>
      <c r="N19" s="93">
        <f t="shared" si="2"/>
        <v>3</v>
      </c>
      <c r="O19" s="94">
        <f>'มิ.ย.67'!N19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59"/>
      <c r="E20" s="59"/>
      <c r="F20" s="91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5"/>
        <v>#DIV/0!</v>
      </c>
      <c r="M20" s="59" t="b">
        <f t="shared" si="4"/>
        <v>0</v>
      </c>
      <c r="N20" s="92">
        <f t="shared" si="2"/>
        <v>3</v>
      </c>
      <c r="O20" s="94">
        <f>'มิ.ย.67'!N20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">
    <cfRule type="cellIs" dxfId="3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4" t="s">
        <v>112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1" t="s">
        <v>53</v>
      </c>
      <c r="P1" s="53"/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43" t="s">
        <v>113</v>
      </c>
      <c r="O2" s="132" t="s">
        <v>114</v>
      </c>
      <c r="P2" s="132" t="s">
        <v>56</v>
      </c>
      <c r="Q2" s="128" t="s">
        <v>60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43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43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59"/>
      <c r="E5" s="59"/>
      <c r="F5" s="65"/>
      <c r="G5" s="59">
        <f t="shared" ref="G5:G20" si="0">(IF(D5&lt;1.5,1,0))+(IF(E5&lt;1,1,0))+(IF(F5&lt;0.8,1,0))</f>
        <v>3</v>
      </c>
      <c r="H5" s="99"/>
      <c r="I5" s="63"/>
      <c r="J5" s="91">
        <f t="shared" ref="J5:J20" si="1">IF(I5&lt;0,1,0)+IF(H5&lt;0,1,0)</f>
        <v>0</v>
      </c>
      <c r="K5" s="90">
        <f t="shared" ref="K5:K20" si="2">SUM(I5/11)</f>
        <v>0</v>
      </c>
      <c r="L5" s="61" t="e">
        <f>+H5/K5</f>
        <v>#DIV/0!</v>
      </c>
      <c r="M5" s="59" t="b">
        <f t="shared" ref="M5:M11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3</v>
      </c>
      <c r="O5" s="62">
        <f>'ก.ค.67'!N5</f>
        <v>3</v>
      </c>
      <c r="P5" s="63"/>
      <c r="Q5" s="100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59"/>
      <c r="E6" s="65"/>
      <c r="F6" s="59"/>
      <c r="G6" s="59">
        <f t="shared" si="0"/>
        <v>3</v>
      </c>
      <c r="H6" s="99"/>
      <c r="I6" s="63"/>
      <c r="J6" s="91">
        <f>IF(I6&lt;0,1,0)+IF(H6&lt;0,1,0)</f>
        <v>0</v>
      </c>
      <c r="K6" s="90">
        <f t="shared" si="2"/>
        <v>0</v>
      </c>
      <c r="L6" s="61" t="e">
        <f>+H6/K6</f>
        <v>#DIV/0!</v>
      </c>
      <c r="M6" s="59" t="b">
        <f t="shared" si="3"/>
        <v>0</v>
      </c>
      <c r="N6" s="62">
        <f>SUM(G6+J6+M6)</f>
        <v>3</v>
      </c>
      <c r="O6" s="62">
        <f>'ก.ค.67'!N6</f>
        <v>3</v>
      </c>
      <c r="P6" s="98"/>
      <c r="Q6" s="101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/>
      <c r="E7" s="59"/>
      <c r="F7" s="65"/>
      <c r="G7" s="59">
        <f t="shared" si="0"/>
        <v>3</v>
      </c>
      <c r="H7" s="99"/>
      <c r="I7" s="63"/>
      <c r="J7" s="91">
        <f t="shared" si="1"/>
        <v>0</v>
      </c>
      <c r="K7" s="90">
        <f t="shared" si="2"/>
        <v>0</v>
      </c>
      <c r="L7" s="61" t="e">
        <f t="shared" ref="L7:L20" si="4">+H7/K7</f>
        <v>#DIV/0!</v>
      </c>
      <c r="M7" s="59" t="b">
        <f t="shared" si="3"/>
        <v>0</v>
      </c>
      <c r="N7" s="62">
        <f t="shared" ref="N7:N20" si="5">SUM(G7+J7+M7)</f>
        <v>3</v>
      </c>
      <c r="O7" s="62">
        <f>'ก.ค.67'!N7</f>
        <v>3</v>
      </c>
      <c r="P7" s="63"/>
      <c r="Q7" s="101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/>
      <c r="E8" s="59"/>
      <c r="F8" s="65"/>
      <c r="G8" s="59">
        <f t="shared" si="0"/>
        <v>3</v>
      </c>
      <c r="H8" s="99"/>
      <c r="I8" s="63"/>
      <c r="J8" s="91">
        <f t="shared" si="1"/>
        <v>0</v>
      </c>
      <c r="K8" s="90">
        <f t="shared" si="2"/>
        <v>0</v>
      </c>
      <c r="L8" s="61" t="e">
        <f t="shared" si="4"/>
        <v>#DIV/0!</v>
      </c>
      <c r="M8" s="59" t="b">
        <f t="shared" si="3"/>
        <v>0</v>
      </c>
      <c r="N8" s="62">
        <f t="shared" si="5"/>
        <v>3</v>
      </c>
      <c r="O8" s="62">
        <f>'ก.ค.67'!N8</f>
        <v>3</v>
      </c>
      <c r="P8" s="63"/>
      <c r="Q8" s="101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99"/>
      <c r="I9" s="63"/>
      <c r="J9" s="91">
        <f t="shared" si="1"/>
        <v>0</v>
      </c>
      <c r="K9" s="90">
        <f t="shared" si="2"/>
        <v>0</v>
      </c>
      <c r="L9" s="61" t="e">
        <f t="shared" si="4"/>
        <v>#DIV/0!</v>
      </c>
      <c r="M9" s="59" t="b">
        <f t="shared" si="3"/>
        <v>0</v>
      </c>
      <c r="N9" s="62">
        <f t="shared" si="5"/>
        <v>3</v>
      </c>
      <c r="O9" s="62">
        <f>'ก.ค.67'!N9</f>
        <v>3</v>
      </c>
      <c r="P9" s="63"/>
      <c r="Q9" s="101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59"/>
      <c r="E10" s="65"/>
      <c r="F10" s="59"/>
      <c r="G10" s="59">
        <f t="shared" si="0"/>
        <v>3</v>
      </c>
      <c r="H10" s="99"/>
      <c r="I10" s="63"/>
      <c r="J10" s="91">
        <f t="shared" si="1"/>
        <v>0</v>
      </c>
      <c r="K10" s="90">
        <f t="shared" si="2"/>
        <v>0</v>
      </c>
      <c r="L10" s="61" t="e">
        <f t="shared" si="4"/>
        <v>#DIV/0!</v>
      </c>
      <c r="M10" s="91" t="b">
        <f t="shared" si="3"/>
        <v>0</v>
      </c>
      <c r="N10" s="96">
        <f t="shared" si="5"/>
        <v>3</v>
      </c>
      <c r="O10" s="62">
        <f>'ก.ค.67'!N10</f>
        <v>3</v>
      </c>
      <c r="P10" s="63"/>
      <c r="Q10" s="101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99"/>
      <c r="I11" s="63"/>
      <c r="J11" s="91">
        <f t="shared" si="1"/>
        <v>0</v>
      </c>
      <c r="K11" s="90">
        <f>SUM(I11/11)</f>
        <v>0</v>
      </c>
      <c r="L11" s="61" t="e">
        <f t="shared" si="4"/>
        <v>#DIV/0!</v>
      </c>
      <c r="M11" s="59" t="b">
        <f t="shared" si="3"/>
        <v>0</v>
      </c>
      <c r="N11" s="62">
        <f>SUM(G11+J11+M11)</f>
        <v>3</v>
      </c>
      <c r="O11" s="62">
        <f>'ก.ค.67'!N11</f>
        <v>3</v>
      </c>
      <c r="P11" s="63"/>
      <c r="Q11" s="101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59"/>
      <c r="E12" s="59"/>
      <c r="F12" s="59"/>
      <c r="G12" s="59">
        <f t="shared" si="0"/>
        <v>3</v>
      </c>
      <c r="H12" s="99"/>
      <c r="I12" s="63"/>
      <c r="J12" s="91">
        <f t="shared" si="1"/>
        <v>0</v>
      </c>
      <c r="K12" s="90">
        <f t="shared" si="2"/>
        <v>0</v>
      </c>
      <c r="L12" s="61" t="e">
        <f t="shared" si="4"/>
        <v>#DIV/0!</v>
      </c>
      <c r="M12" s="5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3</v>
      </c>
      <c r="O12" s="62">
        <f>'ก.ค.67'!N12</f>
        <v>3</v>
      </c>
      <c r="P12" s="63"/>
      <c r="Q12" s="101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59"/>
      <c r="E13" s="65"/>
      <c r="F13" s="65"/>
      <c r="G13" s="59">
        <f t="shared" si="0"/>
        <v>3</v>
      </c>
      <c r="H13" s="99"/>
      <c r="I13" s="63"/>
      <c r="J13" s="91">
        <f t="shared" si="1"/>
        <v>0</v>
      </c>
      <c r="K13" s="90">
        <f t="shared" si="2"/>
        <v>0</v>
      </c>
      <c r="L13" s="61" t="e">
        <f t="shared" si="4"/>
        <v>#DIV/0!</v>
      </c>
      <c r="M13" s="59" t="b">
        <f t="shared" si="6"/>
        <v>0</v>
      </c>
      <c r="N13" s="62">
        <f t="shared" si="5"/>
        <v>3</v>
      </c>
      <c r="O13" s="62">
        <f>'ก.ค.67'!N13</f>
        <v>3</v>
      </c>
      <c r="P13" s="63"/>
      <c r="Q13" s="101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59"/>
      <c r="E14" s="59"/>
      <c r="F14" s="59"/>
      <c r="G14" s="59">
        <f t="shared" si="0"/>
        <v>3</v>
      </c>
      <c r="H14" s="99"/>
      <c r="I14" s="63"/>
      <c r="J14" s="91">
        <f t="shared" si="1"/>
        <v>0</v>
      </c>
      <c r="K14" s="90">
        <f t="shared" si="2"/>
        <v>0</v>
      </c>
      <c r="L14" s="61" t="e">
        <f t="shared" si="4"/>
        <v>#DIV/0!</v>
      </c>
      <c r="M14" s="59" t="b">
        <f t="shared" si="6"/>
        <v>0</v>
      </c>
      <c r="N14" s="62">
        <f t="shared" si="5"/>
        <v>3</v>
      </c>
      <c r="O14" s="62">
        <f>'ก.ค.67'!N14</f>
        <v>3</v>
      </c>
      <c r="P14" s="63"/>
      <c r="Q14" s="101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/>
      <c r="E15" s="59"/>
      <c r="F15" s="59"/>
      <c r="G15" s="59">
        <f t="shared" si="0"/>
        <v>3</v>
      </c>
      <c r="H15" s="99"/>
      <c r="I15" s="63"/>
      <c r="J15" s="91">
        <f t="shared" si="1"/>
        <v>0</v>
      </c>
      <c r="K15" s="90">
        <f t="shared" si="2"/>
        <v>0</v>
      </c>
      <c r="L15" s="61" t="e">
        <f t="shared" si="4"/>
        <v>#DIV/0!</v>
      </c>
      <c r="M15" s="59" t="b">
        <f t="shared" si="6"/>
        <v>0</v>
      </c>
      <c r="N15" s="62">
        <f t="shared" si="5"/>
        <v>3</v>
      </c>
      <c r="O15" s="62">
        <f>'ก.ค.67'!N15</f>
        <v>3</v>
      </c>
      <c r="P15" s="63"/>
      <c r="Q15" s="101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59"/>
      <c r="E16" s="65"/>
      <c r="F16" s="59"/>
      <c r="G16" s="59">
        <f t="shared" si="0"/>
        <v>3</v>
      </c>
      <c r="H16" s="99"/>
      <c r="I16" s="63"/>
      <c r="J16" s="91">
        <f t="shared" si="1"/>
        <v>0</v>
      </c>
      <c r="K16" s="90">
        <f t="shared" si="2"/>
        <v>0</v>
      </c>
      <c r="L16" s="61" t="e">
        <f t="shared" si="4"/>
        <v>#DIV/0!</v>
      </c>
      <c r="M16" s="59" t="b">
        <f t="shared" si="6"/>
        <v>0</v>
      </c>
      <c r="N16" s="62">
        <f t="shared" si="5"/>
        <v>3</v>
      </c>
      <c r="O16" s="62">
        <f>'ก.ค.67'!N16</f>
        <v>3</v>
      </c>
      <c r="P16" s="63"/>
      <c r="Q16" s="101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/>
      <c r="E17" s="59"/>
      <c r="F17" s="59"/>
      <c r="G17" s="59">
        <f t="shared" si="0"/>
        <v>3</v>
      </c>
      <c r="H17" s="99"/>
      <c r="I17" s="63"/>
      <c r="J17" s="91">
        <f t="shared" si="1"/>
        <v>0</v>
      </c>
      <c r="K17" s="90">
        <f t="shared" si="2"/>
        <v>0</v>
      </c>
      <c r="L17" s="61" t="e">
        <f t="shared" si="4"/>
        <v>#DIV/0!</v>
      </c>
      <c r="M17" s="59" t="b">
        <f t="shared" si="6"/>
        <v>0</v>
      </c>
      <c r="N17" s="62">
        <f t="shared" si="5"/>
        <v>3</v>
      </c>
      <c r="O17" s="62">
        <f>'ก.ค.67'!N17</f>
        <v>3</v>
      </c>
      <c r="P17" s="63"/>
      <c r="Q17" s="101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59"/>
      <c r="E18" s="59"/>
      <c r="F18" s="65"/>
      <c r="G18" s="59">
        <f t="shared" si="0"/>
        <v>3</v>
      </c>
      <c r="H18" s="99"/>
      <c r="I18" s="63"/>
      <c r="J18" s="91">
        <f t="shared" si="1"/>
        <v>0</v>
      </c>
      <c r="K18" s="90">
        <f t="shared" si="2"/>
        <v>0</v>
      </c>
      <c r="L18" s="61" t="e">
        <f t="shared" si="4"/>
        <v>#DIV/0!</v>
      </c>
      <c r="M18" s="59" t="b">
        <f t="shared" si="6"/>
        <v>0</v>
      </c>
      <c r="N18" s="62">
        <f t="shared" si="5"/>
        <v>3</v>
      </c>
      <c r="O18" s="62">
        <f>'ก.ค.67'!N18</f>
        <v>3</v>
      </c>
      <c r="P18" s="63"/>
      <c r="Q18" s="101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59"/>
      <c r="E19" s="59"/>
      <c r="F19" s="95"/>
      <c r="G19" s="91">
        <f t="shared" si="0"/>
        <v>3</v>
      </c>
      <c r="H19" s="99"/>
      <c r="I19" s="63"/>
      <c r="J19" s="91">
        <f t="shared" si="1"/>
        <v>0</v>
      </c>
      <c r="K19" s="90">
        <f t="shared" si="2"/>
        <v>0</v>
      </c>
      <c r="L19" s="61" t="e">
        <f t="shared" si="4"/>
        <v>#DIV/0!</v>
      </c>
      <c r="M19" s="91" t="b">
        <f t="shared" si="6"/>
        <v>0</v>
      </c>
      <c r="N19" s="62">
        <f t="shared" si="5"/>
        <v>3</v>
      </c>
      <c r="O19" s="97">
        <f>'ก.ค.67'!N19</f>
        <v>3</v>
      </c>
      <c r="P19" s="63"/>
      <c r="Q19" s="100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59"/>
      <c r="E20" s="59"/>
      <c r="F20" s="95"/>
      <c r="G20" s="91">
        <f t="shared" si="0"/>
        <v>3</v>
      </c>
      <c r="H20" s="99"/>
      <c r="I20" s="66"/>
      <c r="J20" s="67">
        <f t="shared" si="1"/>
        <v>0</v>
      </c>
      <c r="K20" s="68">
        <f t="shared" si="2"/>
        <v>0</v>
      </c>
      <c r="L20" s="61" t="e">
        <f t="shared" si="4"/>
        <v>#DIV/0!</v>
      </c>
      <c r="M20" s="91" t="b">
        <f t="shared" si="6"/>
        <v>0</v>
      </c>
      <c r="N20" s="62">
        <f t="shared" si="5"/>
        <v>3</v>
      </c>
      <c r="O20" s="96">
        <f>'ก.ค.67'!N20</f>
        <v>3</v>
      </c>
      <c r="P20" s="63"/>
      <c r="Q20" s="100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9 N11:N18">
    <cfRule type="cellIs" dxfId="2" priority="1" operator="greaterThan">
      <formula>0</formula>
    </cfRule>
  </conditionalFormatting>
  <conditionalFormatting sqref="N5:N9 N11:N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N11:N20 N9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O5:O18">
    <cfRule type="cellIs" dxfId="1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N9" sqref="N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4" t="s">
        <v>115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12"/>
      <c r="O1" s="11" t="s">
        <v>53</v>
      </c>
      <c r="P1" s="53"/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46"/>
      <c r="N2" s="147" t="s">
        <v>116</v>
      </c>
      <c r="O2" s="145" t="s">
        <v>117</v>
      </c>
      <c r="P2" s="129" t="s">
        <v>56</v>
      </c>
      <c r="Q2" s="128" t="s">
        <v>60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49" t="s">
        <v>29</v>
      </c>
      <c r="N3" s="148"/>
      <c r="O3" s="145"/>
      <c r="P3" s="130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49"/>
      <c r="N4" s="148"/>
      <c r="O4" s="145"/>
      <c r="P4" s="131"/>
      <c r="Q4" s="128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5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SUM(I5/12)</f>
        <v>0</v>
      </c>
      <c r="L5" s="75" t="e">
        <f>+H5/K5</f>
        <v>#DIV/0!</v>
      </c>
      <c r="M5" s="102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03">
        <f>SUM(G5+J5+M5)</f>
        <v>3</v>
      </c>
      <c r="O5" s="104">
        <f>'ส.ค.67'!N5</f>
        <v>3</v>
      </c>
      <c r="P5" s="63"/>
      <c r="Q5" s="63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5"/>
      <c r="E6" s="59"/>
      <c r="F6" s="65"/>
      <c r="G6" s="59">
        <f t="shared" si="0"/>
        <v>3</v>
      </c>
      <c r="H6" s="64"/>
      <c r="I6" s="109"/>
      <c r="J6" s="111">
        <f>IF(I6&lt;0,1,0)+IF(H6&lt;0,1,0)</f>
        <v>0</v>
      </c>
      <c r="K6" s="110">
        <f t="shared" ref="K6:K20" si="3">SUM(I6/12)</f>
        <v>0</v>
      </c>
      <c r="L6" s="75" t="e">
        <f>+H6/K6</f>
        <v>#DIV/0!</v>
      </c>
      <c r="M6" s="102" t="b">
        <f t="shared" si="2"/>
        <v>0</v>
      </c>
      <c r="N6" s="103">
        <f>SUM(G6+J6+M6)</f>
        <v>3</v>
      </c>
      <c r="O6" s="104">
        <f>'ส.ค.67'!N6</f>
        <v>3</v>
      </c>
      <c r="P6" s="105"/>
      <c r="Q6" s="64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59"/>
      <c r="E7" s="59"/>
      <c r="F7" s="59"/>
      <c r="G7" s="59">
        <f t="shared" si="0"/>
        <v>3</v>
      </c>
      <c r="H7" s="64"/>
      <c r="I7" s="64"/>
      <c r="J7" s="59">
        <f t="shared" si="1"/>
        <v>0</v>
      </c>
      <c r="K7" s="60">
        <f t="shared" si="3"/>
        <v>0</v>
      </c>
      <c r="L7" s="75" t="e">
        <f t="shared" ref="L7:L20" si="4">+H7/K7</f>
        <v>#DIV/0!</v>
      </c>
      <c r="M7" s="102" t="b">
        <f t="shared" si="2"/>
        <v>0</v>
      </c>
      <c r="N7" s="103">
        <f t="shared" ref="N7:N20" si="5">SUM(G7+J7+M7)</f>
        <v>3</v>
      </c>
      <c r="O7" s="104">
        <f>'ส.ค.67'!N7</f>
        <v>3</v>
      </c>
      <c r="P7" s="105"/>
      <c r="Q7" s="64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4"/>
        <v>#DIV/0!</v>
      </c>
      <c r="M8" s="102" t="b">
        <f t="shared" si="2"/>
        <v>0</v>
      </c>
      <c r="N8" s="103">
        <f t="shared" si="5"/>
        <v>3</v>
      </c>
      <c r="O8" s="104">
        <f>'ส.ค.67'!N8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4"/>
        <v>#DIV/0!</v>
      </c>
      <c r="M9" s="102" t="b">
        <f t="shared" si="2"/>
        <v>0</v>
      </c>
      <c r="N9" s="103">
        <f t="shared" si="5"/>
        <v>3</v>
      </c>
      <c r="O9" s="104">
        <f>'ส.ค.67'!N9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5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4"/>
        <v>#DIV/0!</v>
      </c>
      <c r="M10" s="102" t="b">
        <f t="shared" si="2"/>
        <v>0</v>
      </c>
      <c r="N10" s="103">
        <f t="shared" si="5"/>
        <v>3</v>
      </c>
      <c r="O10" s="104">
        <f>'ส.ค.67'!N10</f>
        <v>3</v>
      </c>
      <c r="P10" s="63"/>
      <c r="Q10" s="6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4"/>
        <v>#DIV/0!</v>
      </c>
      <c r="M11" s="102" t="b">
        <f t="shared" si="2"/>
        <v>0</v>
      </c>
      <c r="N11" s="103">
        <f t="shared" si="5"/>
        <v>3</v>
      </c>
      <c r="O11" s="104">
        <f>'ส.ค.67'!N11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5"/>
      <c r="E12" s="65"/>
      <c r="F12" s="65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4"/>
        <v>#DIV/0!</v>
      </c>
      <c r="M12" s="102" t="b">
        <f t="shared" si="2"/>
        <v>0</v>
      </c>
      <c r="N12" s="103">
        <f t="shared" si="5"/>
        <v>3</v>
      </c>
      <c r="O12" s="104">
        <f>'ส.ค.67'!N12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5"/>
      <c r="E13" s="59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4"/>
        <v>#DIV/0!</v>
      </c>
      <c r="M13" s="102" t="b">
        <f t="shared" si="2"/>
        <v>0</v>
      </c>
      <c r="N13" s="103">
        <f t="shared" si="5"/>
        <v>3</v>
      </c>
      <c r="O13" s="104">
        <f>'ส.ค.67'!N13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5"/>
      <c r="E14" s="59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3"/>
        <v>0</v>
      </c>
      <c r="L14" s="75" t="e">
        <f t="shared" si="4"/>
        <v>#DIV/0!</v>
      </c>
      <c r="M14" s="102" t="b">
        <f t="shared" si="2"/>
        <v>0</v>
      </c>
      <c r="N14" s="103">
        <f t="shared" si="5"/>
        <v>3</v>
      </c>
      <c r="O14" s="104">
        <f>'ส.ค.67'!N14</f>
        <v>3</v>
      </c>
      <c r="P14" s="105"/>
      <c r="Q14" s="64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/>
      <c r="E15" s="65"/>
      <c r="F15" s="59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4"/>
        <v>#DIV/0!</v>
      </c>
      <c r="M15" s="102" t="b">
        <f t="shared" si="2"/>
        <v>0</v>
      </c>
      <c r="N15" s="103">
        <f t="shared" si="5"/>
        <v>3</v>
      </c>
      <c r="O15" s="104">
        <f>'ส.ค.67'!N15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5"/>
      <c r="E16" s="65"/>
      <c r="F16" s="65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4"/>
        <v>#DIV/0!</v>
      </c>
      <c r="M16" s="102" t="b">
        <f t="shared" si="2"/>
        <v>0</v>
      </c>
      <c r="N16" s="103">
        <f t="shared" si="5"/>
        <v>3</v>
      </c>
      <c r="O16" s="104">
        <f>'ส.ค.67'!N16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/>
      <c r="E17" s="59"/>
      <c r="F17" s="65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4"/>
        <v>#DIV/0!</v>
      </c>
      <c r="M17" s="102" t="b">
        <f t="shared" si="2"/>
        <v>0</v>
      </c>
      <c r="N17" s="103">
        <f t="shared" si="5"/>
        <v>3</v>
      </c>
      <c r="O17" s="104">
        <f>'ส.ค.67'!N17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4"/>
        <v>#DIV/0!</v>
      </c>
      <c r="M18" s="102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03">
        <f t="shared" si="5"/>
        <v>3</v>
      </c>
      <c r="O18" s="104">
        <f>'ส.ค.67'!N18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91"/>
      <c r="E19" s="59"/>
      <c r="F19" s="91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4"/>
        <v>#DIV/0!</v>
      </c>
      <c r="M19" s="106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107">
        <f t="shared" si="5"/>
        <v>3</v>
      </c>
      <c r="O19" s="104">
        <f>'ส.ค.67'!N19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91"/>
      <c r="E20" s="59"/>
      <c r="F20" s="95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4"/>
        <v>#DIV/0!</v>
      </c>
      <c r="M20" s="106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108">
        <f t="shared" si="5"/>
        <v>3</v>
      </c>
      <c r="O20" s="104">
        <f>'ส.ค.67'!N20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18">
    <cfRule type="cellIs" dxfId="0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I3" sqref="I3:J18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113"/>
      <c r="B1" s="120" t="s">
        <v>61</v>
      </c>
      <c r="C1" s="120" t="s">
        <v>62</v>
      </c>
      <c r="D1" s="120" t="s">
        <v>63</v>
      </c>
      <c r="E1" s="135" t="s">
        <v>64</v>
      </c>
      <c r="F1" s="135" t="s">
        <v>65</v>
      </c>
      <c r="G1" s="135" t="s">
        <v>66</v>
      </c>
      <c r="H1" s="77"/>
      <c r="I1" s="138" t="s">
        <v>67</v>
      </c>
      <c r="J1" s="129" t="s">
        <v>56</v>
      </c>
    </row>
    <row r="2" spans="1:10" ht="30" customHeight="1" thickBot="1" x14ac:dyDescent="0.25">
      <c r="A2" s="113"/>
      <c r="B2" s="120"/>
      <c r="C2" s="120"/>
      <c r="D2" s="120"/>
      <c r="E2" s="150"/>
      <c r="F2" s="150"/>
      <c r="G2" s="150"/>
      <c r="H2" s="79"/>
      <c r="I2" s="151"/>
      <c r="J2" s="130"/>
    </row>
    <row r="3" spans="1:10" ht="26.25" customHeight="1" thickBot="1" x14ac:dyDescent="0.25">
      <c r="A3" s="50" t="s">
        <v>68</v>
      </c>
      <c r="B3" s="59"/>
      <c r="C3" s="59"/>
      <c r="D3" s="59"/>
      <c r="E3" s="65">
        <v>1.5</v>
      </c>
      <c r="F3" s="65">
        <v>1</v>
      </c>
      <c r="G3" s="65">
        <v>0.8</v>
      </c>
      <c r="H3" s="50" t="s">
        <v>68</v>
      </c>
      <c r="I3" s="81"/>
      <c r="J3" s="83"/>
    </row>
    <row r="4" spans="1:10" ht="26.25" customHeight="1" thickBot="1" x14ac:dyDescent="0.25">
      <c r="A4" s="50" t="s">
        <v>69</v>
      </c>
      <c r="B4" s="59"/>
      <c r="C4" s="59"/>
      <c r="D4" s="59"/>
      <c r="E4" s="65">
        <v>1.5</v>
      </c>
      <c r="F4" s="65">
        <v>1</v>
      </c>
      <c r="G4" s="65">
        <v>0.8</v>
      </c>
      <c r="H4" s="50" t="s">
        <v>69</v>
      </c>
      <c r="I4" s="81"/>
      <c r="J4" s="80"/>
    </row>
    <row r="5" spans="1:10" ht="26.25" customHeight="1" thickBot="1" x14ac:dyDescent="0.25">
      <c r="A5" s="50" t="s">
        <v>70</v>
      </c>
      <c r="B5" s="59"/>
      <c r="C5" s="59"/>
      <c r="D5" s="59"/>
      <c r="E5" s="65">
        <v>1.5</v>
      </c>
      <c r="F5" s="65">
        <v>1</v>
      </c>
      <c r="G5" s="65">
        <v>0.8</v>
      </c>
      <c r="H5" s="50" t="s">
        <v>70</v>
      </c>
      <c r="I5" s="81"/>
      <c r="J5" s="83"/>
    </row>
    <row r="6" spans="1:10" ht="26.25" customHeight="1" thickBot="1" x14ac:dyDescent="0.25">
      <c r="A6" s="50" t="s">
        <v>71</v>
      </c>
      <c r="B6" s="59"/>
      <c r="C6" s="59"/>
      <c r="D6" s="59"/>
      <c r="E6" s="65">
        <v>1.5</v>
      </c>
      <c r="F6" s="65">
        <v>1</v>
      </c>
      <c r="G6" s="65">
        <v>0.8</v>
      </c>
      <c r="H6" s="50" t="s">
        <v>71</v>
      </c>
      <c r="I6" s="81"/>
      <c r="J6" s="83"/>
    </row>
    <row r="7" spans="1:10" ht="26.25" customHeight="1" thickBot="1" x14ac:dyDescent="0.25">
      <c r="A7" s="50" t="s">
        <v>72</v>
      </c>
      <c r="B7" s="59"/>
      <c r="C7" s="65"/>
      <c r="D7" s="59"/>
      <c r="E7" s="65">
        <v>1.5</v>
      </c>
      <c r="F7" s="65">
        <v>1</v>
      </c>
      <c r="G7" s="65">
        <v>0.8</v>
      </c>
      <c r="H7" s="50" t="s">
        <v>72</v>
      </c>
      <c r="I7" s="81"/>
      <c r="J7" s="83"/>
    </row>
    <row r="8" spans="1:10" ht="26.25" customHeight="1" thickBot="1" x14ac:dyDescent="0.25">
      <c r="A8" s="50" t="s">
        <v>73</v>
      </c>
      <c r="B8" s="59"/>
      <c r="C8" s="59"/>
      <c r="D8" s="59"/>
      <c r="E8" s="65">
        <v>1.5</v>
      </c>
      <c r="F8" s="65">
        <v>1</v>
      </c>
      <c r="G8" s="65">
        <v>0.8</v>
      </c>
      <c r="H8" s="50" t="s">
        <v>73</v>
      </c>
      <c r="I8" s="81"/>
      <c r="J8" s="83"/>
    </row>
    <row r="9" spans="1:10" ht="26.25" customHeight="1" thickBot="1" x14ac:dyDescent="0.25">
      <c r="A9" s="50" t="s">
        <v>74</v>
      </c>
      <c r="B9" s="65"/>
      <c r="C9" s="59"/>
      <c r="D9" s="59"/>
      <c r="E9" s="65">
        <v>1.5</v>
      </c>
      <c r="F9" s="65">
        <v>1</v>
      </c>
      <c r="G9" s="65">
        <v>0.8</v>
      </c>
      <c r="H9" s="50" t="s">
        <v>74</v>
      </c>
      <c r="I9" s="81"/>
      <c r="J9" s="83"/>
    </row>
    <row r="10" spans="1:10" ht="26.25" customHeight="1" thickBot="1" x14ac:dyDescent="0.25">
      <c r="A10" s="50" t="s">
        <v>75</v>
      </c>
      <c r="B10" s="59"/>
      <c r="C10" s="59"/>
      <c r="D10" s="59"/>
      <c r="E10" s="65">
        <v>1.5</v>
      </c>
      <c r="F10" s="65">
        <v>1</v>
      </c>
      <c r="G10" s="65">
        <v>0.8</v>
      </c>
      <c r="H10" s="50" t="s">
        <v>75</v>
      </c>
      <c r="I10" s="81"/>
      <c r="J10" s="83"/>
    </row>
    <row r="11" spans="1:10" ht="26.25" customHeight="1" thickBot="1" x14ac:dyDescent="0.25">
      <c r="A11" s="50" t="s">
        <v>76</v>
      </c>
      <c r="B11" s="65"/>
      <c r="C11" s="65"/>
      <c r="D11" s="59"/>
      <c r="E11" s="65">
        <v>1.5</v>
      </c>
      <c r="F11" s="65">
        <v>1</v>
      </c>
      <c r="G11" s="65">
        <v>0.8</v>
      </c>
      <c r="H11" s="50" t="s">
        <v>76</v>
      </c>
      <c r="I11" s="81"/>
      <c r="J11" s="83"/>
    </row>
    <row r="12" spans="1:10" ht="26.25" customHeight="1" thickBot="1" x14ac:dyDescent="0.25">
      <c r="A12" s="50" t="s">
        <v>77</v>
      </c>
      <c r="B12" s="65"/>
      <c r="C12" s="65"/>
      <c r="D12" s="59"/>
      <c r="E12" s="65">
        <v>1.5</v>
      </c>
      <c r="F12" s="65">
        <v>1</v>
      </c>
      <c r="G12" s="65">
        <v>0.8</v>
      </c>
      <c r="H12" s="50" t="s">
        <v>77</v>
      </c>
      <c r="I12" s="81"/>
      <c r="J12" s="80"/>
    </row>
    <row r="13" spans="1:10" ht="26.25" customHeight="1" thickBot="1" x14ac:dyDescent="0.25">
      <c r="A13" s="50" t="s">
        <v>18</v>
      </c>
      <c r="B13" s="59"/>
      <c r="C13" s="59"/>
      <c r="D13" s="65"/>
      <c r="E13" s="65">
        <v>1.5</v>
      </c>
      <c r="F13" s="65">
        <v>1</v>
      </c>
      <c r="G13" s="65">
        <v>0.8</v>
      </c>
      <c r="H13" s="50" t="s">
        <v>18</v>
      </c>
      <c r="I13" s="81"/>
      <c r="J13" s="83"/>
    </row>
    <row r="14" spans="1:10" ht="26.25" customHeight="1" thickBot="1" x14ac:dyDescent="0.25">
      <c r="A14" s="50" t="s">
        <v>78</v>
      </c>
      <c r="B14" s="59"/>
      <c r="C14" s="59"/>
      <c r="D14" s="59"/>
      <c r="E14" s="65">
        <v>1.5</v>
      </c>
      <c r="F14" s="65">
        <v>1</v>
      </c>
      <c r="G14" s="65">
        <v>0.8</v>
      </c>
      <c r="H14" s="50" t="s">
        <v>78</v>
      </c>
      <c r="I14" s="81"/>
      <c r="J14" s="83"/>
    </row>
    <row r="15" spans="1:10" ht="26.25" customHeight="1" thickBot="1" x14ac:dyDescent="0.25">
      <c r="A15" s="50" t="s">
        <v>79</v>
      </c>
      <c r="B15" s="59"/>
      <c r="C15" s="59"/>
      <c r="D15" s="59"/>
      <c r="E15" s="65">
        <v>1.5</v>
      </c>
      <c r="F15" s="65">
        <v>1</v>
      </c>
      <c r="G15" s="65">
        <v>0.8</v>
      </c>
      <c r="H15" s="50" t="s">
        <v>79</v>
      </c>
      <c r="I15" s="81"/>
      <c r="J15" s="83"/>
    </row>
    <row r="16" spans="1:10" ht="26.25" customHeight="1" thickBot="1" x14ac:dyDescent="0.25">
      <c r="A16" s="50" t="s">
        <v>80</v>
      </c>
      <c r="B16" s="65"/>
      <c r="C16" s="59"/>
      <c r="D16" s="59"/>
      <c r="E16" s="65">
        <v>1.5</v>
      </c>
      <c r="F16" s="65">
        <v>1</v>
      </c>
      <c r="G16" s="65">
        <v>0.8</v>
      </c>
      <c r="H16" s="50" t="s">
        <v>80</v>
      </c>
      <c r="I16" s="81"/>
      <c r="J16" s="83"/>
    </row>
    <row r="17" spans="1:10" ht="26.25" customHeight="1" thickBot="1" x14ac:dyDescent="0.25">
      <c r="A17" s="50" t="s">
        <v>81</v>
      </c>
      <c r="B17" s="91"/>
      <c r="C17" s="59"/>
      <c r="D17" s="95"/>
      <c r="E17" s="65">
        <v>1.5</v>
      </c>
      <c r="F17" s="65">
        <v>1</v>
      </c>
      <c r="G17" s="65">
        <v>0.8</v>
      </c>
      <c r="H17" s="50" t="s">
        <v>81</v>
      </c>
      <c r="I17" s="81"/>
      <c r="J17" s="83"/>
    </row>
    <row r="18" spans="1:10" ht="26.25" customHeight="1" thickBot="1" x14ac:dyDescent="0.25">
      <c r="A18" s="50" t="s">
        <v>82</v>
      </c>
      <c r="B18" s="59"/>
      <c r="C18" s="59"/>
      <c r="D18" s="91"/>
      <c r="E18" s="65">
        <v>1.5</v>
      </c>
      <c r="F18" s="65">
        <v>1</v>
      </c>
      <c r="G18" s="65">
        <v>0.8</v>
      </c>
      <c r="H18" s="50" t="s">
        <v>82</v>
      </c>
      <c r="I18" s="81"/>
      <c r="J18" s="83"/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5B7B-8EFB-4659-A328-4C0EFAD55F99}">
  <dimension ref="A1:R17"/>
  <sheetViews>
    <sheetView workbookViewId="0">
      <selection activeCell="Q2" sqref="Q2:R17"/>
    </sheetView>
  </sheetViews>
  <sheetFormatPr defaultColWidth="15" defaultRowHeight="28.5" customHeight="1" x14ac:dyDescent="0.35"/>
  <cols>
    <col min="1" max="1" width="5.75" style="152" customWidth="1"/>
    <col min="2" max="2" width="15" style="152"/>
    <col min="3" max="3" width="8.375" style="152" customWidth="1"/>
    <col min="4" max="4" width="26.625" style="152" customWidth="1"/>
    <col min="5" max="7" width="9.5" style="152" customWidth="1"/>
    <col min="8" max="10" width="8.25" style="152" customWidth="1"/>
    <col min="11" max="12" width="15" style="152"/>
    <col min="13" max="16" width="7.5" style="152" customWidth="1"/>
    <col min="17" max="16384" width="15" style="152"/>
  </cols>
  <sheetData>
    <row r="1" spans="1:18" ht="28.5" customHeight="1" x14ac:dyDescent="0.35">
      <c r="A1" s="153" t="s">
        <v>118</v>
      </c>
      <c r="B1" s="153" t="s">
        <v>119</v>
      </c>
      <c r="C1" s="153" t="s">
        <v>120</v>
      </c>
      <c r="D1" s="153" t="s">
        <v>121</v>
      </c>
      <c r="E1" s="153" t="s">
        <v>122</v>
      </c>
      <c r="F1" s="153" t="s">
        <v>123</v>
      </c>
      <c r="G1" s="153" t="s">
        <v>124</v>
      </c>
      <c r="H1" s="153" t="s">
        <v>125</v>
      </c>
      <c r="I1" s="153" t="s">
        <v>126</v>
      </c>
      <c r="J1" s="153" t="s">
        <v>127</v>
      </c>
      <c r="K1" s="153" t="s">
        <v>128</v>
      </c>
      <c r="L1" s="153" t="s">
        <v>129</v>
      </c>
      <c r="M1" s="153" t="s">
        <v>130</v>
      </c>
      <c r="N1" s="153" t="s">
        <v>131</v>
      </c>
      <c r="O1" s="153" t="s">
        <v>132</v>
      </c>
      <c r="P1" s="153" t="s">
        <v>133</v>
      </c>
      <c r="Q1" s="153" t="s">
        <v>56</v>
      </c>
      <c r="R1" s="153" t="s">
        <v>134</v>
      </c>
    </row>
    <row r="2" spans="1:18" ht="28.5" customHeight="1" x14ac:dyDescent="0.35">
      <c r="A2" s="154">
        <v>4</v>
      </c>
      <c r="B2" s="155" t="s">
        <v>135</v>
      </c>
      <c r="C2" s="155" t="s">
        <v>136</v>
      </c>
      <c r="D2" s="155" t="s">
        <v>137</v>
      </c>
      <c r="E2" s="155" t="s">
        <v>28</v>
      </c>
      <c r="F2" s="155" t="s">
        <v>138</v>
      </c>
      <c r="G2" s="155" t="s">
        <v>139</v>
      </c>
      <c r="H2" s="156">
        <v>2.23</v>
      </c>
      <c r="I2" s="156">
        <v>2.0099999999999998</v>
      </c>
      <c r="J2" s="156">
        <v>0.93</v>
      </c>
      <c r="K2" s="156">
        <v>357724893.22000003</v>
      </c>
      <c r="L2" s="156">
        <v>54611115.439999998</v>
      </c>
      <c r="M2" s="154">
        <v>0</v>
      </c>
      <c r="N2" s="154">
        <v>0</v>
      </c>
      <c r="O2" s="154">
        <v>0</v>
      </c>
      <c r="P2" s="154">
        <v>0</v>
      </c>
      <c r="Q2" s="156">
        <v>70354514.489999995</v>
      </c>
      <c r="R2" s="156">
        <v>-19491133.140000001</v>
      </c>
    </row>
    <row r="3" spans="1:18" ht="28.5" customHeight="1" x14ac:dyDescent="0.35">
      <c r="A3" s="154">
        <v>4</v>
      </c>
      <c r="B3" s="155" t="s">
        <v>135</v>
      </c>
      <c r="C3" s="155" t="s">
        <v>140</v>
      </c>
      <c r="D3" s="155" t="s">
        <v>141</v>
      </c>
      <c r="E3" s="155" t="s">
        <v>27</v>
      </c>
      <c r="F3" s="155" t="s">
        <v>138</v>
      </c>
      <c r="G3" s="155" t="s">
        <v>139</v>
      </c>
      <c r="H3" s="156">
        <v>2.5</v>
      </c>
      <c r="I3" s="156">
        <v>2.38</v>
      </c>
      <c r="J3" s="156">
        <v>1.44</v>
      </c>
      <c r="K3" s="156">
        <v>167286228.72</v>
      </c>
      <c r="L3" s="156">
        <v>20616931.050000001</v>
      </c>
      <c r="M3" s="154">
        <v>0</v>
      </c>
      <c r="N3" s="154">
        <v>0</v>
      </c>
      <c r="O3" s="154">
        <v>0</v>
      </c>
      <c r="P3" s="154">
        <v>0</v>
      </c>
      <c r="Q3" s="156">
        <v>24994924.690000001</v>
      </c>
      <c r="R3" s="156">
        <v>49077260.969999999</v>
      </c>
    </row>
    <row r="4" spans="1:18" ht="28.5" customHeight="1" x14ac:dyDescent="0.35">
      <c r="A4" s="154">
        <v>4</v>
      </c>
      <c r="B4" s="155" t="s">
        <v>135</v>
      </c>
      <c r="C4" s="155" t="s">
        <v>142</v>
      </c>
      <c r="D4" s="155" t="s">
        <v>26</v>
      </c>
      <c r="E4" s="155" t="s">
        <v>143</v>
      </c>
      <c r="F4" s="155" t="s">
        <v>138</v>
      </c>
      <c r="G4" s="155" t="s">
        <v>139</v>
      </c>
      <c r="H4" s="156">
        <v>4.53</v>
      </c>
      <c r="I4" s="156">
        <v>4.3499999999999996</v>
      </c>
      <c r="J4" s="156">
        <v>3.78</v>
      </c>
      <c r="K4" s="156">
        <v>63588827.310000002</v>
      </c>
      <c r="L4" s="156">
        <v>727258.44</v>
      </c>
      <c r="M4" s="154">
        <v>0</v>
      </c>
      <c r="N4" s="154">
        <v>0</v>
      </c>
      <c r="O4" s="154">
        <v>0</v>
      </c>
      <c r="P4" s="154">
        <v>0</v>
      </c>
      <c r="Q4" s="156">
        <v>1604480.43</v>
      </c>
      <c r="R4" s="156">
        <v>50127070.140000001</v>
      </c>
    </row>
    <row r="5" spans="1:18" ht="28.5" customHeight="1" x14ac:dyDescent="0.35">
      <c r="A5" s="154">
        <v>4</v>
      </c>
      <c r="B5" s="155" t="s">
        <v>135</v>
      </c>
      <c r="C5" s="155" t="s">
        <v>144</v>
      </c>
      <c r="D5" s="155" t="s">
        <v>145</v>
      </c>
      <c r="E5" s="155" t="s">
        <v>143</v>
      </c>
      <c r="F5" s="155" t="s">
        <v>138</v>
      </c>
      <c r="G5" s="155" t="s">
        <v>139</v>
      </c>
      <c r="H5" s="156">
        <v>15.11</v>
      </c>
      <c r="I5" s="156">
        <v>14.85</v>
      </c>
      <c r="J5" s="156">
        <v>14.34</v>
      </c>
      <c r="K5" s="156">
        <v>145244317.66999999</v>
      </c>
      <c r="L5" s="156">
        <v>993881.03</v>
      </c>
      <c r="M5" s="154">
        <v>0</v>
      </c>
      <c r="N5" s="154">
        <v>0</v>
      </c>
      <c r="O5" s="154">
        <v>0</v>
      </c>
      <c r="P5" s="154">
        <v>0</v>
      </c>
      <c r="Q5" s="156">
        <v>1777614.77</v>
      </c>
      <c r="R5" s="156">
        <v>137330307.28</v>
      </c>
    </row>
    <row r="6" spans="1:18" ht="28.5" customHeight="1" x14ac:dyDescent="0.35">
      <c r="A6" s="154">
        <v>4</v>
      </c>
      <c r="B6" s="155" t="s">
        <v>135</v>
      </c>
      <c r="C6" s="155" t="s">
        <v>146</v>
      </c>
      <c r="D6" s="155" t="s">
        <v>24</v>
      </c>
      <c r="E6" s="155" t="s">
        <v>143</v>
      </c>
      <c r="F6" s="155" t="s">
        <v>138</v>
      </c>
      <c r="G6" s="155" t="s">
        <v>139</v>
      </c>
      <c r="H6" s="156">
        <v>3.9</v>
      </c>
      <c r="I6" s="156">
        <v>3.62</v>
      </c>
      <c r="J6" s="156">
        <v>3.28</v>
      </c>
      <c r="K6" s="156">
        <v>30852823.079999998</v>
      </c>
      <c r="L6" s="156">
        <v>-79255.42</v>
      </c>
      <c r="M6" s="154">
        <v>0</v>
      </c>
      <c r="N6" s="154">
        <v>1</v>
      </c>
      <c r="O6" s="154">
        <v>0</v>
      </c>
      <c r="P6" s="154">
        <v>1</v>
      </c>
      <c r="Q6" s="156">
        <v>641603.24</v>
      </c>
      <c r="R6" s="156">
        <v>24305504.09</v>
      </c>
    </row>
    <row r="7" spans="1:18" ht="28.5" customHeight="1" x14ac:dyDescent="0.35">
      <c r="A7" s="154">
        <v>4</v>
      </c>
      <c r="B7" s="155" t="s">
        <v>135</v>
      </c>
      <c r="C7" s="155" t="s">
        <v>147</v>
      </c>
      <c r="D7" s="155" t="s">
        <v>23</v>
      </c>
      <c r="E7" s="155" t="s">
        <v>143</v>
      </c>
      <c r="F7" s="155" t="s">
        <v>138</v>
      </c>
      <c r="G7" s="155" t="s">
        <v>139</v>
      </c>
      <c r="H7" s="156">
        <v>1.71</v>
      </c>
      <c r="I7" s="156">
        <v>1.61</v>
      </c>
      <c r="J7" s="156">
        <v>1.1200000000000001</v>
      </c>
      <c r="K7" s="156">
        <v>9406657.0199999996</v>
      </c>
      <c r="L7" s="156">
        <v>259451.28</v>
      </c>
      <c r="M7" s="154">
        <v>0</v>
      </c>
      <c r="N7" s="154">
        <v>0</v>
      </c>
      <c r="O7" s="154">
        <v>0</v>
      </c>
      <c r="P7" s="154">
        <v>0</v>
      </c>
      <c r="Q7" s="156">
        <v>517516.97</v>
      </c>
      <c r="R7" s="156">
        <v>1605845.53</v>
      </c>
    </row>
    <row r="8" spans="1:18" ht="28.5" customHeight="1" x14ac:dyDescent="0.35">
      <c r="A8" s="154">
        <v>4</v>
      </c>
      <c r="B8" s="155" t="s">
        <v>135</v>
      </c>
      <c r="C8" s="155" t="s">
        <v>148</v>
      </c>
      <c r="D8" s="155" t="s">
        <v>22</v>
      </c>
      <c r="E8" s="155" t="s">
        <v>143</v>
      </c>
      <c r="F8" s="155" t="s">
        <v>138</v>
      </c>
      <c r="G8" s="155" t="s">
        <v>139</v>
      </c>
      <c r="H8" s="156">
        <v>4.55</v>
      </c>
      <c r="I8" s="156">
        <v>4.37</v>
      </c>
      <c r="J8" s="156">
        <v>3.73</v>
      </c>
      <c r="K8" s="156">
        <v>232966576.52000001</v>
      </c>
      <c r="L8" s="156">
        <v>-3478085</v>
      </c>
      <c r="M8" s="154">
        <v>0</v>
      </c>
      <c r="N8" s="154">
        <v>1</v>
      </c>
      <c r="O8" s="154">
        <v>0</v>
      </c>
      <c r="P8" s="154">
        <v>1</v>
      </c>
      <c r="Q8" s="156">
        <v>-437362.19</v>
      </c>
      <c r="R8" s="156">
        <v>176949927.84</v>
      </c>
    </row>
    <row r="9" spans="1:18" ht="28.5" customHeight="1" x14ac:dyDescent="0.35">
      <c r="A9" s="154">
        <v>4</v>
      </c>
      <c r="B9" s="155" t="s">
        <v>135</v>
      </c>
      <c r="C9" s="155" t="s">
        <v>149</v>
      </c>
      <c r="D9" s="155" t="s">
        <v>21</v>
      </c>
      <c r="E9" s="155" t="s">
        <v>143</v>
      </c>
      <c r="F9" s="155" t="s">
        <v>138</v>
      </c>
      <c r="G9" s="155" t="s">
        <v>139</v>
      </c>
      <c r="H9" s="156">
        <v>3.42</v>
      </c>
      <c r="I9" s="156">
        <v>2.95</v>
      </c>
      <c r="J9" s="156">
        <v>1.86</v>
      </c>
      <c r="K9" s="156">
        <v>24871501.43</v>
      </c>
      <c r="L9" s="156">
        <v>-1067354.3400000001</v>
      </c>
      <c r="M9" s="154">
        <v>0</v>
      </c>
      <c r="N9" s="154">
        <v>1</v>
      </c>
      <c r="O9" s="154">
        <v>0</v>
      </c>
      <c r="P9" s="154">
        <v>1</v>
      </c>
      <c r="Q9" s="156">
        <v>-757428.84</v>
      </c>
      <c r="R9" s="156">
        <v>8866385.0800000001</v>
      </c>
    </row>
    <row r="10" spans="1:18" ht="28.5" customHeight="1" x14ac:dyDescent="0.35">
      <c r="A10" s="154">
        <v>4</v>
      </c>
      <c r="B10" s="155" t="s">
        <v>135</v>
      </c>
      <c r="C10" s="155" t="s">
        <v>150</v>
      </c>
      <c r="D10" s="155" t="s">
        <v>20</v>
      </c>
      <c r="E10" s="155" t="s">
        <v>143</v>
      </c>
      <c r="F10" s="155" t="s">
        <v>138</v>
      </c>
      <c r="G10" s="155" t="s">
        <v>139</v>
      </c>
      <c r="H10" s="156">
        <v>7.66</v>
      </c>
      <c r="I10" s="156">
        <v>7.32</v>
      </c>
      <c r="J10" s="156">
        <v>6.74</v>
      </c>
      <c r="K10" s="156">
        <v>66786262.899999999</v>
      </c>
      <c r="L10" s="156">
        <v>387193.76</v>
      </c>
      <c r="M10" s="154">
        <v>0</v>
      </c>
      <c r="N10" s="154">
        <v>0</v>
      </c>
      <c r="O10" s="154">
        <v>0</v>
      </c>
      <c r="P10" s="154">
        <v>0</v>
      </c>
      <c r="Q10" s="156">
        <v>979554.29</v>
      </c>
      <c r="R10" s="156">
        <v>57574112.729999997</v>
      </c>
    </row>
    <row r="11" spans="1:18" ht="28.5" customHeight="1" x14ac:dyDescent="0.35">
      <c r="A11" s="154">
        <v>4</v>
      </c>
      <c r="B11" s="155" t="s">
        <v>135</v>
      </c>
      <c r="C11" s="155" t="s">
        <v>151</v>
      </c>
      <c r="D11" s="155" t="s">
        <v>152</v>
      </c>
      <c r="E11" s="155" t="s">
        <v>143</v>
      </c>
      <c r="F11" s="155" t="s">
        <v>138</v>
      </c>
      <c r="G11" s="155" t="s">
        <v>139</v>
      </c>
      <c r="H11" s="156">
        <v>7.62</v>
      </c>
      <c r="I11" s="156">
        <v>7.33</v>
      </c>
      <c r="J11" s="156">
        <v>6.02</v>
      </c>
      <c r="K11" s="156">
        <v>62430752.460000001</v>
      </c>
      <c r="L11" s="156">
        <v>3884149.09</v>
      </c>
      <c r="M11" s="154">
        <v>0</v>
      </c>
      <c r="N11" s="154">
        <v>0</v>
      </c>
      <c r="O11" s="154">
        <v>0</v>
      </c>
      <c r="P11" s="154">
        <v>0</v>
      </c>
      <c r="Q11" s="156">
        <v>4263630.0999999996</v>
      </c>
      <c r="R11" s="156">
        <v>47387690.979999997</v>
      </c>
    </row>
    <row r="12" spans="1:18" ht="28.5" customHeight="1" x14ac:dyDescent="0.35">
      <c r="A12" s="154">
        <v>4</v>
      </c>
      <c r="B12" s="155" t="s">
        <v>135</v>
      </c>
      <c r="C12" s="155" t="s">
        <v>153</v>
      </c>
      <c r="D12" s="155" t="s">
        <v>154</v>
      </c>
      <c r="E12" s="155" t="s">
        <v>143</v>
      </c>
      <c r="F12" s="155" t="s">
        <v>138</v>
      </c>
      <c r="G12" s="155" t="s">
        <v>139</v>
      </c>
      <c r="H12" s="156">
        <v>6.65</v>
      </c>
      <c r="I12" s="156">
        <v>6.23</v>
      </c>
      <c r="J12" s="156">
        <v>5.54</v>
      </c>
      <c r="K12" s="156">
        <v>56692613.899999999</v>
      </c>
      <c r="L12" s="156">
        <v>2818373.46</v>
      </c>
      <c r="M12" s="154">
        <v>0</v>
      </c>
      <c r="N12" s="154">
        <v>0</v>
      </c>
      <c r="O12" s="154">
        <v>0</v>
      </c>
      <c r="P12" s="154">
        <v>0</v>
      </c>
      <c r="Q12" s="156">
        <v>3470617.52</v>
      </c>
      <c r="R12" s="156">
        <v>45552882.130000003</v>
      </c>
    </row>
    <row r="13" spans="1:18" ht="28.5" customHeight="1" x14ac:dyDescent="0.35">
      <c r="A13" s="154">
        <v>4</v>
      </c>
      <c r="B13" s="155" t="s">
        <v>135</v>
      </c>
      <c r="C13" s="155" t="s">
        <v>159</v>
      </c>
      <c r="D13" s="155" t="s">
        <v>17</v>
      </c>
      <c r="E13" s="155" t="s">
        <v>143</v>
      </c>
      <c r="F13" s="155" t="s">
        <v>138</v>
      </c>
      <c r="G13" s="155" t="s">
        <v>139</v>
      </c>
      <c r="H13" s="156">
        <v>7.17</v>
      </c>
      <c r="I13" s="156">
        <v>6.77</v>
      </c>
      <c r="J13" s="156">
        <v>5.77</v>
      </c>
      <c r="K13" s="156">
        <v>122924142.92</v>
      </c>
      <c r="L13" s="156">
        <v>2391858.56</v>
      </c>
      <c r="M13" s="154">
        <v>0</v>
      </c>
      <c r="N13" s="154">
        <v>0</v>
      </c>
      <c r="O13" s="154">
        <v>0</v>
      </c>
      <c r="P13" s="154">
        <v>0</v>
      </c>
      <c r="Q13" s="156">
        <v>4582131.57</v>
      </c>
      <c r="R13" s="156">
        <v>95016538.900000006</v>
      </c>
    </row>
    <row r="14" spans="1:18" ht="28.5" customHeight="1" x14ac:dyDescent="0.35">
      <c r="A14" s="154">
        <v>4</v>
      </c>
      <c r="B14" s="155" t="s">
        <v>135</v>
      </c>
      <c r="C14" s="155" t="s">
        <v>155</v>
      </c>
      <c r="D14" s="155" t="s">
        <v>16</v>
      </c>
      <c r="E14" s="155" t="s">
        <v>143</v>
      </c>
      <c r="F14" s="155" t="s">
        <v>138</v>
      </c>
      <c r="G14" s="155" t="s">
        <v>139</v>
      </c>
      <c r="H14" s="156">
        <v>2.99</v>
      </c>
      <c r="I14" s="156">
        <v>2.85</v>
      </c>
      <c r="J14" s="156">
        <v>2.57</v>
      </c>
      <c r="K14" s="156">
        <v>14119163.289999999</v>
      </c>
      <c r="L14" s="156">
        <v>-819268.49</v>
      </c>
      <c r="M14" s="154">
        <v>0</v>
      </c>
      <c r="N14" s="154">
        <v>1</v>
      </c>
      <c r="O14" s="154">
        <v>0</v>
      </c>
      <c r="P14" s="154">
        <v>1</v>
      </c>
      <c r="Q14" s="156">
        <v>-530218.17000000004</v>
      </c>
      <c r="R14" s="156">
        <v>11130023</v>
      </c>
    </row>
    <row r="15" spans="1:18" ht="28.5" customHeight="1" x14ac:dyDescent="0.35">
      <c r="A15" s="154">
        <v>4</v>
      </c>
      <c r="B15" s="155" t="s">
        <v>135</v>
      </c>
      <c r="C15" s="155" t="s">
        <v>156</v>
      </c>
      <c r="D15" s="155" t="s">
        <v>15</v>
      </c>
      <c r="E15" s="155" t="s">
        <v>143</v>
      </c>
      <c r="F15" s="155" t="s">
        <v>138</v>
      </c>
      <c r="G15" s="155" t="s">
        <v>139</v>
      </c>
      <c r="H15" s="156">
        <v>12.29</v>
      </c>
      <c r="I15" s="156">
        <v>12.16</v>
      </c>
      <c r="J15" s="156">
        <v>9.66</v>
      </c>
      <c r="K15" s="156">
        <v>186331620.62</v>
      </c>
      <c r="L15" s="156">
        <v>762358.37</v>
      </c>
      <c r="M15" s="154">
        <v>0</v>
      </c>
      <c r="N15" s="154">
        <v>0</v>
      </c>
      <c r="O15" s="154">
        <v>0</v>
      </c>
      <c r="P15" s="154">
        <v>0</v>
      </c>
      <c r="Q15" s="156">
        <v>1404896.17</v>
      </c>
      <c r="R15" s="156">
        <v>142964234.53999999</v>
      </c>
    </row>
    <row r="16" spans="1:18" ht="28.5" customHeight="1" x14ac:dyDescent="0.35">
      <c r="A16" s="154">
        <v>4</v>
      </c>
      <c r="B16" s="155" t="s">
        <v>135</v>
      </c>
      <c r="C16" s="155" t="s">
        <v>157</v>
      </c>
      <c r="D16" s="155" t="s">
        <v>14</v>
      </c>
      <c r="E16" s="155" t="s">
        <v>143</v>
      </c>
      <c r="F16" s="155" t="s">
        <v>138</v>
      </c>
      <c r="G16" s="155" t="s">
        <v>139</v>
      </c>
      <c r="H16" s="156">
        <v>1.34</v>
      </c>
      <c r="I16" s="156">
        <v>1.1200000000000001</v>
      </c>
      <c r="J16" s="156">
        <v>0.6</v>
      </c>
      <c r="K16" s="156">
        <v>3068635.4</v>
      </c>
      <c r="L16" s="156">
        <v>528901.74</v>
      </c>
      <c r="M16" s="154">
        <v>2</v>
      </c>
      <c r="N16" s="154">
        <v>0</v>
      </c>
      <c r="O16" s="154">
        <v>0</v>
      </c>
      <c r="P16" s="154">
        <v>2</v>
      </c>
      <c r="Q16" s="156">
        <v>872514.53</v>
      </c>
      <c r="R16" s="156">
        <v>-3569035.06</v>
      </c>
    </row>
    <row r="17" spans="1:18" ht="28.5" customHeight="1" x14ac:dyDescent="0.35">
      <c r="A17" s="154">
        <v>4</v>
      </c>
      <c r="B17" s="155" t="s">
        <v>135</v>
      </c>
      <c r="C17" s="155" t="s">
        <v>158</v>
      </c>
      <c r="D17" s="155" t="s">
        <v>13</v>
      </c>
      <c r="E17" s="155" t="s">
        <v>143</v>
      </c>
      <c r="F17" s="155" t="s">
        <v>138</v>
      </c>
      <c r="G17" s="155" t="s">
        <v>139</v>
      </c>
      <c r="H17" s="156">
        <v>1.62</v>
      </c>
      <c r="I17" s="156">
        <v>1.44</v>
      </c>
      <c r="J17" s="156">
        <v>0.86</v>
      </c>
      <c r="K17" s="156">
        <v>4213346.8</v>
      </c>
      <c r="L17" s="156">
        <v>1031450.66</v>
      </c>
      <c r="M17" s="154">
        <v>0</v>
      </c>
      <c r="N17" s="154">
        <v>0</v>
      </c>
      <c r="O17" s="154">
        <v>0</v>
      </c>
      <c r="P17" s="154">
        <v>0</v>
      </c>
      <c r="Q17" s="156">
        <v>1335727.42</v>
      </c>
      <c r="R17" s="156">
        <v>-920472.71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11" sqref="O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87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" t="s">
        <v>53</v>
      </c>
      <c r="P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88</v>
      </c>
      <c r="O2" s="132" t="s">
        <v>89</v>
      </c>
      <c r="P2" s="129" t="s">
        <v>56</v>
      </c>
      <c r="Q2" s="128" t="s">
        <v>57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0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1"/>
      <c r="Q4" s="128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/>
      <c r="E5" s="43"/>
      <c r="F5" s="47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 t="shared" ref="K5:K20" si="2">SUM(I5/2)</f>
        <v>0</v>
      </c>
      <c r="L5" s="41" t="e">
        <f>+H5/K5</f>
        <v>#DIV/0!</v>
      </c>
      <c r="M5" s="40" t="b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3</v>
      </c>
      <c r="O5" s="42">
        <f>'ต.ค.66'!N5</f>
        <v>0</v>
      </c>
      <c r="P5" s="55"/>
      <c r="Q5" s="46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/>
      <c r="E6" s="43"/>
      <c r="F6" s="43"/>
      <c r="G6" s="43">
        <f t="shared" si="0"/>
        <v>3</v>
      </c>
      <c r="H6" s="46"/>
      <c r="I6" s="46"/>
      <c r="J6" s="43">
        <f>IF(I6&lt;0,1,0)+IF(H6&lt;0,1,0)</f>
        <v>0</v>
      </c>
      <c r="K6" s="45">
        <f>SUM(I6/2)</f>
        <v>0</v>
      </c>
      <c r="L6" s="41" t="e">
        <f>+H6/K6</f>
        <v>#DIV/0!</v>
      </c>
      <c r="M6" s="40" t="b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3</v>
      </c>
      <c r="O6" s="42">
        <f>'ต.ค.66'!N6</f>
        <v>0</v>
      </c>
      <c r="P6" s="55"/>
      <c r="Q6" s="46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/>
      <c r="E7" s="43"/>
      <c r="F7" s="47"/>
      <c r="G7" s="43">
        <f t="shared" si="0"/>
        <v>3</v>
      </c>
      <c r="H7" s="46"/>
      <c r="I7" s="51"/>
      <c r="J7" s="39">
        <f t="shared" si="1"/>
        <v>0</v>
      </c>
      <c r="K7" s="48">
        <f t="shared" si="2"/>
        <v>0</v>
      </c>
      <c r="L7" s="41" t="e">
        <f t="shared" ref="L7:L20" si="3">+H7/K7</f>
        <v>#DIV/0!</v>
      </c>
      <c r="M7" s="40" t="b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3</v>
      </c>
      <c r="O7" s="42">
        <f>'ต.ค.66'!N7</f>
        <v>0</v>
      </c>
      <c r="P7" s="51"/>
      <c r="Q7" s="4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/>
      <c r="E8" s="43"/>
      <c r="F8" s="43"/>
      <c r="G8" s="43">
        <f t="shared" si="0"/>
        <v>3</v>
      </c>
      <c r="H8" s="46"/>
      <c r="I8" s="51"/>
      <c r="J8" s="39">
        <f t="shared" si="1"/>
        <v>0</v>
      </c>
      <c r="K8" s="48">
        <f t="shared" si="2"/>
        <v>0</v>
      </c>
      <c r="L8" s="41" t="e">
        <f t="shared" si="3"/>
        <v>#DIV/0!</v>
      </c>
      <c r="M8" s="40" t="b">
        <f t="shared" si="4"/>
        <v>0</v>
      </c>
      <c r="N8" s="42">
        <f t="shared" si="5"/>
        <v>3</v>
      </c>
      <c r="O8" s="42">
        <f>'ต.ค.66'!N8</f>
        <v>0</v>
      </c>
      <c r="P8" s="55"/>
      <c r="Q8" s="4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/>
      <c r="E9" s="43"/>
      <c r="F9" s="43"/>
      <c r="G9" s="43">
        <f t="shared" si="0"/>
        <v>3</v>
      </c>
      <c r="H9" s="46"/>
      <c r="I9" s="51"/>
      <c r="J9" s="39">
        <f t="shared" si="1"/>
        <v>0</v>
      </c>
      <c r="K9" s="48">
        <f t="shared" si="2"/>
        <v>0</v>
      </c>
      <c r="L9" s="41" t="e">
        <f t="shared" si="3"/>
        <v>#DIV/0!</v>
      </c>
      <c r="M9" s="40" t="b">
        <f t="shared" si="4"/>
        <v>0</v>
      </c>
      <c r="N9" s="42">
        <f t="shared" si="5"/>
        <v>3</v>
      </c>
      <c r="O9" s="42">
        <f>'ต.ค.66'!N9</f>
        <v>1</v>
      </c>
      <c r="P9" s="51"/>
      <c r="Q9" s="4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7"/>
      <c r="E10" s="43"/>
      <c r="F10" s="47"/>
      <c r="G10" s="43">
        <f t="shared" si="0"/>
        <v>3</v>
      </c>
      <c r="H10" s="46"/>
      <c r="I10" s="51"/>
      <c r="J10" s="39">
        <f t="shared" si="1"/>
        <v>0</v>
      </c>
      <c r="K10" s="48">
        <f t="shared" si="2"/>
        <v>0</v>
      </c>
      <c r="L10" s="41" t="e">
        <f t="shared" si="3"/>
        <v>#DIV/0!</v>
      </c>
      <c r="M10" s="40" t="b">
        <f t="shared" si="4"/>
        <v>0</v>
      </c>
      <c r="N10" s="42">
        <f t="shared" si="5"/>
        <v>3</v>
      </c>
      <c r="O10" s="42">
        <f>'ต.ค.66'!N10</f>
        <v>0</v>
      </c>
      <c r="P10" s="51"/>
      <c r="Q10" s="4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51"/>
      <c r="J11" s="39">
        <f t="shared" si="1"/>
        <v>0</v>
      </c>
      <c r="K11" s="48">
        <f t="shared" si="2"/>
        <v>0</v>
      </c>
      <c r="L11" s="41" t="e">
        <f t="shared" si="3"/>
        <v>#DIV/0!</v>
      </c>
      <c r="M11" s="40" t="b">
        <f t="shared" si="4"/>
        <v>0</v>
      </c>
      <c r="N11" s="42">
        <f t="shared" si="5"/>
        <v>3</v>
      </c>
      <c r="O11" s="42">
        <f>'ต.ค.66'!N11</f>
        <v>1</v>
      </c>
      <c r="P11" s="51"/>
      <c r="Q11" s="4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/>
      <c r="E12" s="43"/>
      <c r="F12" s="47"/>
      <c r="G12" s="43">
        <f t="shared" si="0"/>
        <v>3</v>
      </c>
      <c r="H12" s="46"/>
      <c r="I12" s="51"/>
      <c r="J12" s="39">
        <f t="shared" si="1"/>
        <v>0</v>
      </c>
      <c r="K12" s="48">
        <f t="shared" si="2"/>
        <v>0</v>
      </c>
      <c r="L12" s="41" t="e">
        <f t="shared" si="3"/>
        <v>#DIV/0!</v>
      </c>
      <c r="M12" s="40" t="b">
        <f t="shared" si="4"/>
        <v>0</v>
      </c>
      <c r="N12" s="42">
        <f t="shared" si="5"/>
        <v>3</v>
      </c>
      <c r="O12" s="42">
        <f>'ต.ค.66'!N12</f>
        <v>1</v>
      </c>
      <c r="P12" s="51"/>
      <c r="Q12" s="4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/>
      <c r="E13" s="43"/>
      <c r="F13" s="43"/>
      <c r="G13" s="43">
        <f t="shared" si="0"/>
        <v>3</v>
      </c>
      <c r="H13" s="46"/>
      <c r="I13" s="51"/>
      <c r="J13" s="39">
        <f t="shared" si="1"/>
        <v>0</v>
      </c>
      <c r="K13" s="48">
        <f t="shared" si="2"/>
        <v>0</v>
      </c>
      <c r="L13" s="41" t="e">
        <f t="shared" si="3"/>
        <v>#DIV/0!</v>
      </c>
      <c r="M13" s="40" t="b">
        <f t="shared" si="4"/>
        <v>0</v>
      </c>
      <c r="N13" s="42">
        <f t="shared" si="5"/>
        <v>3</v>
      </c>
      <c r="O13" s="42">
        <f>'ต.ค.66'!N13</f>
        <v>0</v>
      </c>
      <c r="P13" s="51"/>
      <c r="Q13" s="4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/>
      <c r="E14" s="43"/>
      <c r="F14" s="43"/>
      <c r="G14" s="43">
        <f t="shared" si="0"/>
        <v>3</v>
      </c>
      <c r="H14" s="46"/>
      <c r="I14" s="51"/>
      <c r="J14" s="39">
        <f t="shared" si="1"/>
        <v>0</v>
      </c>
      <c r="K14" s="48">
        <f t="shared" si="2"/>
        <v>0</v>
      </c>
      <c r="L14" s="41" t="e">
        <f t="shared" si="3"/>
        <v>#DIV/0!</v>
      </c>
      <c r="M14" s="40" t="b">
        <f t="shared" si="4"/>
        <v>0</v>
      </c>
      <c r="N14" s="42">
        <f t="shared" si="5"/>
        <v>3</v>
      </c>
      <c r="O14" s="42">
        <f>'ต.ค.66'!N14</f>
        <v>0</v>
      </c>
      <c r="P14" s="55"/>
      <c r="Q14" s="4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/>
      <c r="E15" s="43"/>
      <c r="F15" s="43"/>
      <c r="G15" s="43">
        <f t="shared" si="0"/>
        <v>3</v>
      </c>
      <c r="H15" s="46"/>
      <c r="I15" s="51"/>
      <c r="J15" s="39">
        <f t="shared" si="1"/>
        <v>0</v>
      </c>
      <c r="K15" s="48">
        <f t="shared" si="2"/>
        <v>0</v>
      </c>
      <c r="L15" s="41" t="e">
        <f t="shared" si="3"/>
        <v>#DIV/0!</v>
      </c>
      <c r="M15" s="40" t="b">
        <f t="shared" si="4"/>
        <v>0</v>
      </c>
      <c r="N15" s="42">
        <f t="shared" si="5"/>
        <v>3</v>
      </c>
      <c r="O15" s="42">
        <f>'ต.ค.66'!N15</f>
        <v>0</v>
      </c>
      <c r="P15" s="55"/>
      <c r="Q15" s="4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/>
      <c r="E16" s="43"/>
      <c r="F16" s="43"/>
      <c r="G16" s="43">
        <f t="shared" si="0"/>
        <v>3</v>
      </c>
      <c r="H16" s="46"/>
      <c r="I16" s="46"/>
      <c r="J16" s="43">
        <f t="shared" si="1"/>
        <v>0</v>
      </c>
      <c r="K16" s="48">
        <f t="shared" si="2"/>
        <v>0</v>
      </c>
      <c r="L16" s="41" t="e">
        <f t="shared" si="3"/>
        <v>#DIV/0!</v>
      </c>
      <c r="M16" s="40" t="b">
        <f t="shared" si="4"/>
        <v>0</v>
      </c>
      <c r="N16" s="42">
        <f t="shared" si="5"/>
        <v>3</v>
      </c>
      <c r="O16" s="42">
        <f>'ต.ค.66'!N16</f>
        <v>0</v>
      </c>
      <c r="P16" s="55"/>
      <c r="Q16" s="4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/>
      <c r="E17" s="43"/>
      <c r="F17" s="43"/>
      <c r="G17" s="43">
        <f t="shared" si="0"/>
        <v>3</v>
      </c>
      <c r="H17" s="46"/>
      <c r="I17" s="51"/>
      <c r="J17" s="39">
        <f t="shared" si="1"/>
        <v>0</v>
      </c>
      <c r="K17" s="48">
        <f t="shared" si="2"/>
        <v>0</v>
      </c>
      <c r="L17" s="41" t="e">
        <f t="shared" si="3"/>
        <v>#DIV/0!</v>
      </c>
      <c r="M17" s="40" t="b">
        <f t="shared" si="4"/>
        <v>0</v>
      </c>
      <c r="N17" s="42">
        <f t="shared" si="5"/>
        <v>3</v>
      </c>
      <c r="O17" s="42">
        <f>'ต.ค.66'!N17</f>
        <v>1</v>
      </c>
      <c r="P17" s="51"/>
      <c r="Q17" s="4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/>
      <c r="E18" s="43"/>
      <c r="F18" s="43"/>
      <c r="G18" s="43">
        <f t="shared" si="0"/>
        <v>3</v>
      </c>
      <c r="H18" s="46"/>
      <c r="I18" s="51"/>
      <c r="J18" s="39">
        <f t="shared" si="1"/>
        <v>0</v>
      </c>
      <c r="K18" s="48">
        <f t="shared" si="2"/>
        <v>0</v>
      </c>
      <c r="L18" s="41" t="e">
        <f t="shared" si="3"/>
        <v>#DIV/0!</v>
      </c>
      <c r="M18" s="43" t="b">
        <f t="shared" si="4"/>
        <v>0</v>
      </c>
      <c r="N18" s="42">
        <f t="shared" si="5"/>
        <v>3</v>
      </c>
      <c r="O18" s="42">
        <f>'ต.ค.66'!N18</f>
        <v>0</v>
      </c>
      <c r="P18" s="51"/>
      <c r="Q18" s="4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51"/>
      <c r="J19" s="39">
        <f t="shared" si="1"/>
        <v>0</v>
      </c>
      <c r="K19" s="48">
        <f t="shared" si="2"/>
        <v>0</v>
      </c>
      <c r="L19" s="41" t="e">
        <f t="shared" si="3"/>
        <v>#DIV/0!</v>
      </c>
      <c r="M19" s="43" t="b">
        <f t="shared" si="4"/>
        <v>0</v>
      </c>
      <c r="N19" s="42">
        <f t="shared" si="5"/>
        <v>3</v>
      </c>
      <c r="O19" s="42">
        <f>'ต.ค.66'!N19</f>
        <v>2</v>
      </c>
      <c r="P19" s="51"/>
      <c r="Q19" s="4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/>
      <c r="E20" s="43"/>
      <c r="F20" s="43"/>
      <c r="G20" s="43">
        <f t="shared" si="0"/>
        <v>3</v>
      </c>
      <c r="H20" s="46"/>
      <c r="I20" s="51"/>
      <c r="J20" s="39">
        <f t="shared" si="1"/>
        <v>0</v>
      </c>
      <c r="K20" s="48">
        <f t="shared" si="2"/>
        <v>0</v>
      </c>
      <c r="L20" s="41" t="e">
        <f t="shared" si="3"/>
        <v>#DIV/0!</v>
      </c>
      <c r="M20" s="40" t="b">
        <f t="shared" si="4"/>
        <v>0</v>
      </c>
      <c r="N20" s="42">
        <f t="shared" si="5"/>
        <v>3</v>
      </c>
      <c r="O20" s="42">
        <f>'ต.ค.66'!N20</f>
        <v>0</v>
      </c>
      <c r="P20" s="51"/>
      <c r="Q20" s="46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90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36" t="s">
        <v>53</v>
      </c>
      <c r="P1" s="52"/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91</v>
      </c>
      <c r="O2" s="132" t="s">
        <v>92</v>
      </c>
      <c r="P2" s="133" t="s">
        <v>56</v>
      </c>
      <c r="Q2" s="133" t="s">
        <v>60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3"/>
      <c r="Q3" s="133"/>
    </row>
    <row r="4" spans="1:25" ht="36.75" customHeight="1" thickBot="1" x14ac:dyDescent="0.3">
      <c r="C4" s="138"/>
      <c r="D4" s="135"/>
      <c r="E4" s="135"/>
      <c r="F4" s="135"/>
      <c r="G4" s="136"/>
      <c r="H4" s="137"/>
      <c r="I4" s="138"/>
      <c r="J4" s="139"/>
      <c r="K4" s="140"/>
      <c r="L4" s="138"/>
      <c r="M4" s="142"/>
      <c r="N4" s="141"/>
      <c r="O4" s="129"/>
      <c r="P4" s="134"/>
      <c r="Q4" s="13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 t="shared" ref="K5:K17" si="2">SUM(I5/3)</f>
        <v>0</v>
      </c>
      <c r="L5" s="41" t="e">
        <f>+H5/K5</f>
        <v>#DIV/0!</v>
      </c>
      <c r="M5" s="40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3</v>
      </c>
      <c r="O5" s="42">
        <f>'พ.ย.66'!N5</f>
        <v>3</v>
      </c>
      <c r="P5" s="55"/>
      <c r="Q5" s="46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/>
      <c r="E6" s="43"/>
      <c r="F6" s="43"/>
      <c r="G6" s="43">
        <f t="shared" si="0"/>
        <v>3</v>
      </c>
      <c r="H6" s="46"/>
      <c r="I6" s="46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0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3</v>
      </c>
      <c r="O6" s="42">
        <f>'พ.ย.66'!N6</f>
        <v>3</v>
      </c>
      <c r="P6" s="55"/>
      <c r="Q6" s="46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/>
      <c r="E7" s="43"/>
      <c r="F7" s="43"/>
      <c r="G7" s="43">
        <f t="shared" si="0"/>
        <v>3</v>
      </c>
      <c r="H7" s="46"/>
      <c r="I7" s="46"/>
      <c r="J7" s="43">
        <f t="shared" si="1"/>
        <v>0</v>
      </c>
      <c r="K7" s="45">
        <f t="shared" si="2"/>
        <v>0</v>
      </c>
      <c r="L7" s="41" t="e">
        <f t="shared" ref="L7:L20" si="5">+H7/K7</f>
        <v>#DIV/0!</v>
      </c>
      <c r="M7" s="40" t="b">
        <f t="shared" si="4"/>
        <v>0</v>
      </c>
      <c r="N7" s="42">
        <f t="shared" si="3"/>
        <v>3</v>
      </c>
      <c r="O7" s="42">
        <f>'พ.ย.66'!N7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/>
      <c r="E8" s="47"/>
      <c r="F8" s="43"/>
      <c r="G8" s="43">
        <f t="shared" si="0"/>
        <v>3</v>
      </c>
      <c r="H8" s="46"/>
      <c r="I8" s="51"/>
      <c r="J8" s="39">
        <f t="shared" si="1"/>
        <v>0</v>
      </c>
      <c r="K8" s="48">
        <f t="shared" si="2"/>
        <v>0</v>
      </c>
      <c r="L8" s="41" t="e">
        <f t="shared" si="5"/>
        <v>#DIV/0!</v>
      </c>
      <c r="M8" s="40" t="b">
        <f t="shared" si="4"/>
        <v>0</v>
      </c>
      <c r="N8" s="42">
        <f t="shared" si="3"/>
        <v>3</v>
      </c>
      <c r="O8" s="42">
        <f>'พ.ย.66'!N8</f>
        <v>3</v>
      </c>
      <c r="P8" s="51"/>
      <c r="Q8" s="4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/>
      <c r="E9" s="47"/>
      <c r="F9" s="43"/>
      <c r="G9" s="43">
        <f t="shared" si="0"/>
        <v>3</v>
      </c>
      <c r="H9" s="46"/>
      <c r="I9" s="51"/>
      <c r="J9" s="39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4"/>
        <v>0</v>
      </c>
      <c r="N9" s="42">
        <f t="shared" si="3"/>
        <v>3</v>
      </c>
      <c r="O9" s="42">
        <f>'พ.ย.66'!N9</f>
        <v>3</v>
      </c>
      <c r="P9" s="51"/>
      <c r="Q9" s="4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/>
      <c r="E10" s="47"/>
      <c r="F10" s="47"/>
      <c r="G10" s="43">
        <f t="shared" si="0"/>
        <v>3</v>
      </c>
      <c r="H10" s="46"/>
      <c r="I10" s="51"/>
      <c r="J10" s="39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4"/>
        <v>0</v>
      </c>
      <c r="N10" s="42">
        <f t="shared" si="3"/>
        <v>3</v>
      </c>
      <c r="O10" s="42">
        <f>'พ.ย.66'!N10</f>
        <v>3</v>
      </c>
      <c r="P10" s="51"/>
      <c r="Q10" s="4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51"/>
      <c r="J11" s="39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4"/>
        <v>0</v>
      </c>
      <c r="N11" s="42">
        <f t="shared" si="3"/>
        <v>3</v>
      </c>
      <c r="O11" s="42">
        <f>'พ.ย.66'!N11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/>
      <c r="E12" s="43"/>
      <c r="F12" s="43"/>
      <c r="G12" s="43">
        <f t="shared" si="0"/>
        <v>3</v>
      </c>
      <c r="H12" s="46"/>
      <c r="I12" s="51"/>
      <c r="J12" s="39">
        <f t="shared" si="1"/>
        <v>0</v>
      </c>
      <c r="K12" s="48">
        <f t="shared" si="2"/>
        <v>0</v>
      </c>
      <c r="L12" s="41" t="e">
        <f t="shared" si="5"/>
        <v>#DIV/0!</v>
      </c>
      <c r="M12" s="40" t="b">
        <f t="shared" si="4"/>
        <v>0</v>
      </c>
      <c r="N12" s="42">
        <f t="shared" si="3"/>
        <v>3</v>
      </c>
      <c r="O12" s="42">
        <f>'พ.ย.66'!N12</f>
        <v>3</v>
      </c>
      <c r="P12" s="51"/>
      <c r="Q12" s="4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/>
      <c r="E13" s="43"/>
      <c r="F13" s="43"/>
      <c r="G13" s="43">
        <f t="shared" si="0"/>
        <v>3</v>
      </c>
      <c r="H13" s="46"/>
      <c r="I13" s="51"/>
      <c r="J13" s="39">
        <f t="shared" si="1"/>
        <v>0</v>
      </c>
      <c r="K13" s="48">
        <f t="shared" si="2"/>
        <v>0</v>
      </c>
      <c r="L13" s="41" t="e">
        <f t="shared" si="5"/>
        <v>#DIV/0!</v>
      </c>
      <c r="M13" s="40" t="b">
        <f t="shared" si="4"/>
        <v>0</v>
      </c>
      <c r="N13" s="42">
        <f t="shared" si="3"/>
        <v>3</v>
      </c>
      <c r="O13" s="42">
        <f>'พ.ย.66'!N13</f>
        <v>3</v>
      </c>
      <c r="P13" s="51"/>
      <c r="Q13" s="4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4"/>
        <v>0</v>
      </c>
      <c r="N14" s="42">
        <f t="shared" si="3"/>
        <v>3</v>
      </c>
      <c r="O14" s="42">
        <f>'พ.ย.66'!N14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/>
      <c r="E15" s="43"/>
      <c r="F15" s="43"/>
      <c r="G15" s="43">
        <f t="shared" si="0"/>
        <v>3</v>
      </c>
      <c r="H15" s="46"/>
      <c r="I15" s="46"/>
      <c r="J15" s="43">
        <f t="shared" si="1"/>
        <v>0</v>
      </c>
      <c r="K15" s="45">
        <f t="shared" si="2"/>
        <v>0</v>
      </c>
      <c r="L15" s="41" t="e">
        <f t="shared" si="5"/>
        <v>#DIV/0!</v>
      </c>
      <c r="M15" s="40" t="b">
        <f t="shared" si="4"/>
        <v>0</v>
      </c>
      <c r="N15" s="42">
        <f t="shared" si="3"/>
        <v>3</v>
      </c>
      <c r="O15" s="42">
        <f>'พ.ย.66'!N15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/>
      <c r="E16" s="43"/>
      <c r="F16" s="43"/>
      <c r="G16" s="43">
        <f t="shared" si="0"/>
        <v>3</v>
      </c>
      <c r="H16" s="46"/>
      <c r="I16" s="46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4"/>
        <v>0</v>
      </c>
      <c r="N16" s="42">
        <f t="shared" si="3"/>
        <v>3</v>
      </c>
      <c r="O16" s="42">
        <f>'พ.ย.66'!N16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/>
      <c r="E17" s="43"/>
      <c r="F17" s="43"/>
      <c r="G17" s="43">
        <f t="shared" si="0"/>
        <v>3</v>
      </c>
      <c r="H17" s="46"/>
      <c r="I17" s="46"/>
      <c r="J17" s="43">
        <f t="shared" si="1"/>
        <v>0</v>
      </c>
      <c r="K17" s="45">
        <f t="shared" si="2"/>
        <v>0</v>
      </c>
      <c r="L17" s="41" t="e">
        <f t="shared" si="5"/>
        <v>#DIV/0!</v>
      </c>
      <c r="M17" s="40" t="b">
        <f t="shared" si="4"/>
        <v>0</v>
      </c>
      <c r="N17" s="42">
        <f t="shared" si="3"/>
        <v>3</v>
      </c>
      <c r="O17" s="42">
        <f>'พ.ย.66'!N17</f>
        <v>3</v>
      </c>
      <c r="P17" s="55"/>
      <c r="Q17" s="4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>SUM(I18/3)</f>
        <v>0</v>
      </c>
      <c r="L18" s="41" t="e">
        <f t="shared" si="5"/>
        <v>#DIV/0!</v>
      </c>
      <c r="M18" s="40" t="b">
        <f t="shared" si="4"/>
        <v>0</v>
      </c>
      <c r="N18" s="42">
        <f t="shared" si="3"/>
        <v>3</v>
      </c>
      <c r="O18" s="42">
        <f>'พ.ย.66'!N18</f>
        <v>3</v>
      </c>
      <c r="P18" s="55"/>
      <c r="Q18" s="4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51"/>
      <c r="J19" s="39">
        <f t="shared" si="1"/>
        <v>0</v>
      </c>
      <c r="K19" s="48">
        <f>SUM(I19/3)</f>
        <v>0</v>
      </c>
      <c r="L19" s="41" t="e">
        <f t="shared" si="5"/>
        <v>#DIV/0!</v>
      </c>
      <c r="M19" s="40" t="b">
        <f t="shared" si="4"/>
        <v>0</v>
      </c>
      <c r="N19" s="42">
        <f t="shared" si="3"/>
        <v>3</v>
      </c>
      <c r="O19" s="42">
        <f>'พ.ย.66'!N19</f>
        <v>3</v>
      </c>
      <c r="P19" s="51"/>
      <c r="Q19" s="4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/>
      <c r="E20" s="43"/>
      <c r="F20" s="47"/>
      <c r="G20" s="43">
        <f t="shared" si="0"/>
        <v>3</v>
      </c>
      <c r="H20" s="46"/>
      <c r="I20" s="51"/>
      <c r="J20" s="39">
        <f t="shared" si="1"/>
        <v>0</v>
      </c>
      <c r="K20" s="48">
        <f>SUM(I20/3)</f>
        <v>0</v>
      </c>
      <c r="L20" s="41" t="e">
        <f t="shared" si="5"/>
        <v>#DIV/0!</v>
      </c>
      <c r="M20" s="40" t="b">
        <f t="shared" si="4"/>
        <v>0</v>
      </c>
      <c r="N20" s="42">
        <f t="shared" si="3"/>
        <v>3</v>
      </c>
      <c r="O20" s="42">
        <f>'พ.ย.66'!N20</f>
        <v>3</v>
      </c>
      <c r="P20" s="55"/>
      <c r="Q20" s="46"/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5">
        <f>SUM(H5:H20)</f>
        <v>0</v>
      </c>
      <c r="I21" s="85">
        <f t="shared" ref="I21:P21" si="6">SUM(I5:I20)</f>
        <v>0</v>
      </c>
      <c r="J21" s="85">
        <f t="shared" si="6"/>
        <v>0</v>
      </c>
      <c r="K21" s="85">
        <f t="shared" si="6"/>
        <v>0</v>
      </c>
      <c r="L21" s="85" t="e">
        <f t="shared" si="6"/>
        <v>#DIV/0!</v>
      </c>
      <c r="M21" s="85">
        <f t="shared" si="6"/>
        <v>0</v>
      </c>
      <c r="N21" s="85">
        <f t="shared" si="6"/>
        <v>48</v>
      </c>
      <c r="O21" s="85">
        <f t="shared" si="6"/>
        <v>48</v>
      </c>
      <c r="P21" s="85">
        <f t="shared" si="6"/>
        <v>0</v>
      </c>
      <c r="Q21" s="85">
        <f>SUM(Q5:Q20)</f>
        <v>0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M10" sqref="M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93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36" t="s">
        <v>53</v>
      </c>
      <c r="P1" s="52"/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43" t="s">
        <v>94</v>
      </c>
      <c r="O2" s="132" t="s">
        <v>95</v>
      </c>
      <c r="P2" s="132" t="s">
        <v>56</v>
      </c>
      <c r="Q2" s="119" t="s">
        <v>37</v>
      </c>
    </row>
    <row r="3" spans="1:25" ht="38.25" customHeight="1" thickBot="1" x14ac:dyDescent="0.3">
      <c r="C3" s="113"/>
      <c r="D3" s="113" t="s">
        <v>36</v>
      </c>
      <c r="E3" s="113" t="s">
        <v>35</v>
      </c>
      <c r="F3" s="113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43"/>
      <c r="O3" s="132"/>
      <c r="P3" s="132"/>
      <c r="Q3" s="119"/>
    </row>
    <row r="4" spans="1:25" ht="36.75" customHeight="1" thickBot="1" x14ac:dyDescent="0.3">
      <c r="C4" s="113"/>
      <c r="D4" s="113"/>
      <c r="E4" s="113"/>
      <c r="F4" s="113"/>
      <c r="G4" s="121"/>
      <c r="H4" s="122"/>
      <c r="I4" s="113"/>
      <c r="J4" s="123"/>
      <c r="K4" s="124"/>
      <c r="L4" s="113"/>
      <c r="M4" s="118"/>
      <c r="N4" s="143"/>
      <c r="O4" s="132"/>
      <c r="P4" s="132"/>
      <c r="Q4" s="11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 t="shared" ref="K5:K20" si="2">SUM(I5/4)</f>
        <v>0</v>
      </c>
      <c r="L5" s="41" t="e">
        <f>+H5/K5</f>
        <v>#DIV/0!</v>
      </c>
      <c r="M5" s="40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3</v>
      </c>
      <c r="O5" s="42">
        <f>'ธ.ค.66'!N5</f>
        <v>3</v>
      </c>
      <c r="P5" s="55"/>
      <c r="Q5" s="46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/>
      <c r="E6" s="43"/>
      <c r="F6" s="43"/>
      <c r="G6" s="43">
        <f>(IF(D6&lt;1.5,1,0))+(IF(E6&lt;1,1,0))+(IF(F6&lt;0.8,1,0))</f>
        <v>3</v>
      </c>
      <c r="H6" s="46"/>
      <c r="I6" s="46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3" t="b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3</v>
      </c>
      <c r="O6" s="42">
        <f>'ธ.ค.66'!N6</f>
        <v>3</v>
      </c>
      <c r="P6" s="55"/>
      <c r="Q6" s="46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/>
      <c r="E7" s="43"/>
      <c r="F7" s="47"/>
      <c r="G7" s="43">
        <f t="shared" si="0"/>
        <v>3</v>
      </c>
      <c r="H7" s="46"/>
      <c r="I7" s="46"/>
      <c r="J7" s="43">
        <f t="shared" si="1"/>
        <v>0</v>
      </c>
      <c r="K7" s="45">
        <f t="shared" si="2"/>
        <v>0</v>
      </c>
      <c r="L7" s="41" t="e">
        <f t="shared" ref="L7:L20" si="5">+H7/K7</f>
        <v>#DIV/0!</v>
      </c>
      <c r="M7" s="40" t="b">
        <f t="shared" si="3"/>
        <v>0</v>
      </c>
      <c r="N7" s="42">
        <f t="shared" si="4"/>
        <v>3</v>
      </c>
      <c r="O7" s="42">
        <f>'ธ.ค.66'!N7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7"/>
      <c r="E8" s="43"/>
      <c r="F8" s="43"/>
      <c r="G8" s="43">
        <f t="shared" si="0"/>
        <v>3</v>
      </c>
      <c r="H8" s="46"/>
      <c r="I8" s="46"/>
      <c r="J8" s="43">
        <f t="shared" si="1"/>
        <v>0</v>
      </c>
      <c r="K8" s="45">
        <f t="shared" si="2"/>
        <v>0</v>
      </c>
      <c r="L8" s="41" t="e">
        <f t="shared" si="5"/>
        <v>#DIV/0!</v>
      </c>
      <c r="M8" s="40" t="b">
        <f t="shared" si="3"/>
        <v>0</v>
      </c>
      <c r="N8" s="42">
        <f t="shared" si="4"/>
        <v>3</v>
      </c>
      <c r="O8" s="42">
        <f>'ธ.ค.66'!N8</f>
        <v>3</v>
      </c>
      <c r="P8" s="55"/>
      <c r="Q8" s="4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/>
      <c r="E9" s="43"/>
      <c r="F9" s="47"/>
      <c r="G9" s="43">
        <f t="shared" si="0"/>
        <v>3</v>
      </c>
      <c r="H9" s="46"/>
      <c r="I9" s="51"/>
      <c r="J9" s="39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3"/>
        <v>0</v>
      </c>
      <c r="N9" s="42">
        <f t="shared" ref="N9:N20" si="6">SUM(G9+J9+M9)</f>
        <v>3</v>
      </c>
      <c r="O9" s="42">
        <f>'ธ.ค.66'!N9</f>
        <v>3</v>
      </c>
      <c r="P9" s="55"/>
      <c r="Q9" s="4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/>
      <c r="E10" s="47"/>
      <c r="F10" s="43"/>
      <c r="G10" s="43">
        <f t="shared" si="0"/>
        <v>3</v>
      </c>
      <c r="H10" s="46"/>
      <c r="I10" s="51"/>
      <c r="J10" s="39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3"/>
        <v>0</v>
      </c>
      <c r="N10" s="42">
        <f t="shared" si="6"/>
        <v>3</v>
      </c>
      <c r="O10" s="42">
        <f>'ธ.ค.66'!N10</f>
        <v>3</v>
      </c>
      <c r="P10" s="55"/>
      <c r="Q10" s="4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51"/>
      <c r="J11" s="39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3"/>
        <v>0</v>
      </c>
      <c r="N11" s="42">
        <f t="shared" si="6"/>
        <v>3</v>
      </c>
      <c r="O11" s="42">
        <f>'ธ.ค.66'!N11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/>
      <c r="E12" s="43"/>
      <c r="F12" s="43"/>
      <c r="G12" s="43">
        <f t="shared" si="0"/>
        <v>3</v>
      </c>
      <c r="H12" s="46"/>
      <c r="I12" s="46"/>
      <c r="J12" s="43">
        <f t="shared" si="1"/>
        <v>0</v>
      </c>
      <c r="K12" s="45">
        <f t="shared" si="2"/>
        <v>0</v>
      </c>
      <c r="L12" s="41" t="e">
        <f t="shared" si="5"/>
        <v>#DIV/0!</v>
      </c>
      <c r="M12" s="40" t="b">
        <f t="shared" si="3"/>
        <v>0</v>
      </c>
      <c r="N12" s="42">
        <f t="shared" si="6"/>
        <v>3</v>
      </c>
      <c r="O12" s="42">
        <f>'ธ.ค.66'!N12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/>
      <c r="E13" s="43"/>
      <c r="F13" s="43"/>
      <c r="G13" s="43">
        <f t="shared" si="0"/>
        <v>3</v>
      </c>
      <c r="H13" s="46"/>
      <c r="I13" s="46"/>
      <c r="J13" s="43">
        <f t="shared" si="1"/>
        <v>0</v>
      </c>
      <c r="K13" s="45">
        <f t="shared" si="2"/>
        <v>0</v>
      </c>
      <c r="L13" s="41" t="e">
        <f t="shared" si="5"/>
        <v>#DIV/0!</v>
      </c>
      <c r="M13" s="40" t="b">
        <f t="shared" si="3"/>
        <v>0</v>
      </c>
      <c r="N13" s="42">
        <f t="shared" si="6"/>
        <v>3</v>
      </c>
      <c r="O13" s="42">
        <f>'ธ.ค.66'!N13</f>
        <v>3</v>
      </c>
      <c r="P13" s="55"/>
      <c r="Q13" s="4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3"/>
        <v>0</v>
      </c>
      <c r="N14" s="42">
        <f t="shared" si="6"/>
        <v>3</v>
      </c>
      <c r="O14" s="42">
        <f>'ธ.ค.66'!N14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/>
      <c r="E15" s="43"/>
      <c r="F15" s="47"/>
      <c r="G15" s="43">
        <f t="shared" si="0"/>
        <v>3</v>
      </c>
      <c r="H15" s="46"/>
      <c r="I15" s="46"/>
      <c r="J15" s="43">
        <f t="shared" si="1"/>
        <v>0</v>
      </c>
      <c r="K15" s="45">
        <f t="shared" si="2"/>
        <v>0</v>
      </c>
      <c r="L15" s="41" t="e">
        <f t="shared" si="5"/>
        <v>#DIV/0!</v>
      </c>
      <c r="M15" s="40" t="b">
        <f t="shared" si="3"/>
        <v>0</v>
      </c>
      <c r="N15" s="42">
        <f t="shared" si="6"/>
        <v>3</v>
      </c>
      <c r="O15" s="42">
        <f>'ธ.ค.66'!N15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7"/>
      <c r="E16" s="43"/>
      <c r="F16" s="43"/>
      <c r="G16" s="43">
        <f t="shared" si="0"/>
        <v>3</v>
      </c>
      <c r="H16" s="46"/>
      <c r="I16" s="46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3"/>
        <v>0</v>
      </c>
      <c r="N16" s="42">
        <f t="shared" si="6"/>
        <v>3</v>
      </c>
      <c r="O16" s="42">
        <f>'ธ.ค.66'!N16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/>
      <c r="E17" s="47"/>
      <c r="F17" s="43"/>
      <c r="G17" s="43">
        <f t="shared" si="0"/>
        <v>3</v>
      </c>
      <c r="H17" s="46"/>
      <c r="I17" s="46"/>
      <c r="J17" s="43">
        <f t="shared" si="1"/>
        <v>0</v>
      </c>
      <c r="K17" s="45">
        <f t="shared" si="2"/>
        <v>0</v>
      </c>
      <c r="L17" s="41" t="e">
        <f t="shared" si="5"/>
        <v>#DIV/0!</v>
      </c>
      <c r="M17" s="40" t="b">
        <f t="shared" si="3"/>
        <v>0</v>
      </c>
      <c r="N17" s="42">
        <f t="shared" si="6"/>
        <v>3</v>
      </c>
      <c r="O17" s="42">
        <f>'ธ.ค.66'!N17</f>
        <v>3</v>
      </c>
      <c r="P17" s="55"/>
      <c r="Q17" s="4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 t="shared" si="2"/>
        <v>0</v>
      </c>
      <c r="L18" s="41" t="e">
        <f t="shared" si="5"/>
        <v>#DIV/0!</v>
      </c>
      <c r="M18" s="40" t="b">
        <f t="shared" si="3"/>
        <v>0</v>
      </c>
      <c r="N18" s="42">
        <f t="shared" si="6"/>
        <v>3</v>
      </c>
      <c r="O18" s="42">
        <f>'ธ.ค.66'!N18</f>
        <v>3</v>
      </c>
      <c r="P18" s="55"/>
      <c r="Q18" s="4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51"/>
      <c r="J19" s="39">
        <f t="shared" si="1"/>
        <v>0</v>
      </c>
      <c r="K19" s="48">
        <f t="shared" si="2"/>
        <v>0</v>
      </c>
      <c r="L19" s="41" t="e">
        <f t="shared" si="5"/>
        <v>#DIV/0!</v>
      </c>
      <c r="M19" s="40" t="b">
        <f t="shared" si="3"/>
        <v>0</v>
      </c>
      <c r="N19" s="42">
        <f t="shared" si="6"/>
        <v>3</v>
      </c>
      <c r="O19" s="42">
        <f>'ธ.ค.66'!N19</f>
        <v>3</v>
      </c>
      <c r="P19" s="55"/>
      <c r="Q19" s="4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/>
      <c r="E20" s="43"/>
      <c r="F20" s="43"/>
      <c r="G20" s="43">
        <f t="shared" si="0"/>
        <v>3</v>
      </c>
      <c r="H20" s="46"/>
      <c r="I20" s="46"/>
      <c r="J20" s="43">
        <f t="shared" si="1"/>
        <v>0</v>
      </c>
      <c r="K20" s="45">
        <f t="shared" si="2"/>
        <v>0</v>
      </c>
      <c r="L20" s="41" t="e">
        <f t="shared" si="5"/>
        <v>#DIV/0!</v>
      </c>
      <c r="M20" s="40" t="b">
        <f t="shared" si="3"/>
        <v>0</v>
      </c>
      <c r="N20" s="42">
        <f t="shared" si="6"/>
        <v>3</v>
      </c>
      <c r="O20" s="42">
        <f>'ธ.ค.66'!N20</f>
        <v>3</v>
      </c>
      <c r="P20" s="55"/>
      <c r="Q20" s="46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ellIs" dxfId="16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96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54" t="s">
        <v>53</v>
      </c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97</v>
      </c>
      <c r="O2" s="132" t="s">
        <v>98</v>
      </c>
      <c r="P2" s="132" t="s">
        <v>56</v>
      </c>
      <c r="Q2" s="119" t="s">
        <v>57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19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1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 t="shared" ref="K5:K20" si="2">SUM(I5/5)</f>
        <v>0</v>
      </c>
      <c r="L5" s="41" t="e">
        <f>+H5/K5</f>
        <v>#DIV/0!</v>
      </c>
      <c r="M5" s="40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3</v>
      </c>
      <c r="O5" s="42">
        <f>'ม.ค.67'!N5</f>
        <v>3</v>
      </c>
      <c r="P5" s="55"/>
      <c r="Q5" s="46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/>
      <c r="E6" s="47"/>
      <c r="F6" s="43"/>
      <c r="G6" s="43">
        <f t="shared" si="0"/>
        <v>3</v>
      </c>
      <c r="H6" s="46"/>
      <c r="I6" s="46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3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3</v>
      </c>
      <c r="O6" s="42">
        <f>'ม.ค.67'!N6</f>
        <v>3</v>
      </c>
      <c r="P6" s="55"/>
      <c r="Q6" s="46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/>
      <c r="E7" s="43"/>
      <c r="F7" s="43"/>
      <c r="G7" s="43">
        <f t="shared" si="0"/>
        <v>3</v>
      </c>
      <c r="H7" s="46"/>
      <c r="I7" s="46"/>
      <c r="J7" s="43">
        <f t="shared" si="1"/>
        <v>0</v>
      </c>
      <c r="K7" s="45">
        <f t="shared" si="2"/>
        <v>0</v>
      </c>
      <c r="L7" s="41" t="e">
        <f t="shared" ref="L7:L20" si="5">+H7/K7</f>
        <v>#DIV/0!</v>
      </c>
      <c r="M7" s="40" t="b">
        <f t="shared" si="4"/>
        <v>0</v>
      </c>
      <c r="N7" s="42">
        <f t="shared" si="3"/>
        <v>3</v>
      </c>
      <c r="O7" s="42">
        <f>'ม.ค.67'!N7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/>
      <c r="E8" s="43"/>
      <c r="F8" s="43"/>
      <c r="G8" s="43">
        <f t="shared" si="0"/>
        <v>3</v>
      </c>
      <c r="H8" s="46"/>
      <c r="I8" s="51"/>
      <c r="J8" s="43">
        <f t="shared" si="1"/>
        <v>0</v>
      </c>
      <c r="K8" s="48">
        <f t="shared" si="2"/>
        <v>0</v>
      </c>
      <c r="L8" s="41" t="e">
        <f t="shared" si="5"/>
        <v>#DIV/0!</v>
      </c>
      <c r="M8" s="40" t="b">
        <f t="shared" si="4"/>
        <v>0</v>
      </c>
      <c r="N8" s="42">
        <f t="shared" si="3"/>
        <v>3</v>
      </c>
      <c r="O8" s="42">
        <f>'ม.ค.67'!N8</f>
        <v>3</v>
      </c>
      <c r="P8" s="55"/>
      <c r="Q8" s="4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/>
      <c r="E9" s="43"/>
      <c r="F9" s="43"/>
      <c r="G9" s="43">
        <f t="shared" si="0"/>
        <v>3</v>
      </c>
      <c r="H9" s="46"/>
      <c r="I9" s="51"/>
      <c r="J9" s="43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4"/>
        <v>0</v>
      </c>
      <c r="N9" s="42">
        <f t="shared" si="3"/>
        <v>3</v>
      </c>
      <c r="O9" s="42">
        <f>'ม.ค.67'!N9</f>
        <v>3</v>
      </c>
      <c r="P9" s="51"/>
      <c r="Q9" s="4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/>
      <c r="E10" s="43"/>
      <c r="F10" s="47"/>
      <c r="G10" s="43">
        <f t="shared" si="0"/>
        <v>3</v>
      </c>
      <c r="H10" s="46"/>
      <c r="I10" s="51"/>
      <c r="J10" s="43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4"/>
        <v>0</v>
      </c>
      <c r="N10" s="42">
        <f t="shared" si="3"/>
        <v>3</v>
      </c>
      <c r="O10" s="42">
        <f>'ม.ค.67'!N10</f>
        <v>3</v>
      </c>
      <c r="P10" s="51"/>
      <c r="Q10" s="4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51"/>
      <c r="J11" s="43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4"/>
        <v>0</v>
      </c>
      <c r="N11" s="42">
        <f t="shared" si="3"/>
        <v>3</v>
      </c>
      <c r="O11" s="42">
        <f>'ม.ค.67'!N11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/>
      <c r="E12" s="43"/>
      <c r="F12" s="43"/>
      <c r="G12" s="43">
        <f t="shared" si="0"/>
        <v>3</v>
      </c>
      <c r="H12" s="46"/>
      <c r="I12" s="46"/>
      <c r="J12" s="43">
        <f t="shared" si="1"/>
        <v>0</v>
      </c>
      <c r="K12" s="45">
        <f t="shared" si="2"/>
        <v>0</v>
      </c>
      <c r="L12" s="41" t="e">
        <f t="shared" si="5"/>
        <v>#DIV/0!</v>
      </c>
      <c r="M12" s="40" t="b">
        <f t="shared" si="4"/>
        <v>0</v>
      </c>
      <c r="N12" s="42">
        <f t="shared" si="3"/>
        <v>3</v>
      </c>
      <c r="O12" s="42">
        <f>'ม.ค.67'!N12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/>
      <c r="E13" s="43"/>
      <c r="F13" s="43"/>
      <c r="G13" s="43">
        <f t="shared" si="0"/>
        <v>3</v>
      </c>
      <c r="H13" s="46"/>
      <c r="I13" s="51"/>
      <c r="J13" s="43">
        <f t="shared" si="1"/>
        <v>0</v>
      </c>
      <c r="K13" s="48">
        <f t="shared" si="2"/>
        <v>0</v>
      </c>
      <c r="L13" s="41" t="e">
        <f t="shared" si="5"/>
        <v>#DIV/0!</v>
      </c>
      <c r="M13" s="40" t="b">
        <f t="shared" si="4"/>
        <v>0</v>
      </c>
      <c r="N13" s="42">
        <f t="shared" si="3"/>
        <v>3</v>
      </c>
      <c r="O13" s="42">
        <f>'ม.ค.67'!N13</f>
        <v>3</v>
      </c>
      <c r="P13" s="51"/>
      <c r="Q13" s="4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4"/>
        <v>0</v>
      </c>
      <c r="N14" s="42">
        <f t="shared" si="3"/>
        <v>3</v>
      </c>
      <c r="O14" s="42">
        <f>'ม.ค.67'!N14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/>
      <c r="E15" s="43"/>
      <c r="F15" s="43"/>
      <c r="G15" s="43">
        <f t="shared" si="0"/>
        <v>3</v>
      </c>
      <c r="H15" s="46"/>
      <c r="I15" s="46"/>
      <c r="J15" s="43">
        <f t="shared" si="1"/>
        <v>0</v>
      </c>
      <c r="K15" s="45">
        <f t="shared" si="2"/>
        <v>0</v>
      </c>
      <c r="L15" s="41" t="e">
        <f t="shared" si="5"/>
        <v>#DIV/0!</v>
      </c>
      <c r="M15" s="40" t="b">
        <f t="shared" si="4"/>
        <v>0</v>
      </c>
      <c r="N15" s="42">
        <f t="shared" si="3"/>
        <v>3</v>
      </c>
      <c r="O15" s="42">
        <f>'ม.ค.67'!N15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/>
      <c r="E16" s="43"/>
      <c r="F16" s="43"/>
      <c r="G16" s="43">
        <f t="shared" si="0"/>
        <v>3</v>
      </c>
      <c r="H16" s="46"/>
      <c r="I16" s="46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4"/>
        <v>0</v>
      </c>
      <c r="N16" s="42">
        <f t="shared" si="3"/>
        <v>3</v>
      </c>
      <c r="O16" s="42">
        <f>'ม.ค.67'!N16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/>
      <c r="E17" s="43"/>
      <c r="F17" s="43"/>
      <c r="G17" s="43">
        <f t="shared" si="0"/>
        <v>3</v>
      </c>
      <c r="H17" s="46"/>
      <c r="I17" s="46"/>
      <c r="J17" s="43">
        <f t="shared" si="1"/>
        <v>0</v>
      </c>
      <c r="K17" s="45">
        <f t="shared" si="2"/>
        <v>0</v>
      </c>
      <c r="L17" s="41" t="e">
        <f t="shared" si="5"/>
        <v>#DIV/0!</v>
      </c>
      <c r="M17" s="40" t="b">
        <f t="shared" si="4"/>
        <v>0</v>
      </c>
      <c r="N17" s="42">
        <f t="shared" si="3"/>
        <v>3</v>
      </c>
      <c r="O17" s="42">
        <f>'ม.ค.67'!N17</f>
        <v>3</v>
      </c>
      <c r="P17" s="55"/>
      <c r="Q17" s="4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 t="shared" si="2"/>
        <v>0</v>
      </c>
      <c r="L18" s="41" t="e">
        <f t="shared" si="5"/>
        <v>#DIV/0!</v>
      </c>
      <c r="M18" s="40" t="b">
        <f t="shared" si="4"/>
        <v>0</v>
      </c>
      <c r="N18" s="42">
        <f t="shared" si="3"/>
        <v>3</v>
      </c>
      <c r="O18" s="42">
        <f>'ม.ค.67'!N18</f>
        <v>3</v>
      </c>
      <c r="P18" s="55"/>
      <c r="Q18" s="4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78"/>
      <c r="J19" s="43">
        <f t="shared" si="1"/>
        <v>0</v>
      </c>
      <c r="K19" s="48">
        <f t="shared" si="2"/>
        <v>0</v>
      </c>
      <c r="L19" s="41" t="e">
        <f t="shared" si="5"/>
        <v>#DIV/0!</v>
      </c>
      <c r="M19" s="40" t="b">
        <f t="shared" si="4"/>
        <v>0</v>
      </c>
      <c r="N19" s="42">
        <f t="shared" si="3"/>
        <v>3</v>
      </c>
      <c r="O19" s="42">
        <f>'ม.ค.67'!N19</f>
        <v>3</v>
      </c>
      <c r="P19" s="51"/>
      <c r="Q19" s="4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/>
      <c r="E20" s="47"/>
      <c r="F20" s="43"/>
      <c r="G20" s="43">
        <f t="shared" si="0"/>
        <v>3</v>
      </c>
      <c r="H20" s="46"/>
      <c r="I20" s="51"/>
      <c r="J20" s="43">
        <f t="shared" si="1"/>
        <v>0</v>
      </c>
      <c r="K20" s="48">
        <f t="shared" si="2"/>
        <v>0</v>
      </c>
      <c r="L20" s="41" t="e">
        <f t="shared" si="5"/>
        <v>#DIV/0!</v>
      </c>
      <c r="M20" s="40" t="b">
        <f t="shared" si="4"/>
        <v>0</v>
      </c>
      <c r="N20" s="42">
        <f t="shared" si="3"/>
        <v>3</v>
      </c>
      <c r="O20" s="42">
        <f>'ม.ค.67'!N20</f>
        <v>3</v>
      </c>
      <c r="P20" s="55"/>
      <c r="Q20" s="46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Q5" sqref="Q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99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54" t="s">
        <v>53</v>
      </c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100</v>
      </c>
      <c r="O2" s="132" t="s">
        <v>101</v>
      </c>
      <c r="P2" s="132" t="s">
        <v>56</v>
      </c>
      <c r="Q2" s="128" t="s">
        <v>60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1"/>
      <c r="E5" s="69"/>
      <c r="F5" s="43"/>
      <c r="G5" s="43">
        <f t="shared" ref="G5:G20" si="0">(IF(D5&lt;1.5,1,0))+(IF(E5&lt;1,1,0))+(IF(F5&lt;0.8,1,0))</f>
        <v>3</v>
      </c>
      <c r="H5" s="70"/>
      <c r="I5" s="70"/>
      <c r="J5" s="43">
        <f t="shared" ref="J5:J20" si="1">IF(I5&lt;0,1,0)+IF(H5&lt;0,1,0)</f>
        <v>0</v>
      </c>
      <c r="K5" s="45">
        <f t="shared" ref="K5:K20" si="2">SUM(I5/6)</f>
        <v>0</v>
      </c>
      <c r="L5" s="41" t="e">
        <f>+H5/K5</f>
        <v>#DIV/0!</v>
      </c>
      <c r="M5" s="40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3</v>
      </c>
      <c r="O5" s="42">
        <f>'ก.พ.67'!N5</f>
        <v>3</v>
      </c>
      <c r="P5" s="55"/>
      <c r="Q5" s="46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9"/>
      <c r="E6" s="69"/>
      <c r="F6" s="69"/>
      <c r="G6" s="43">
        <f t="shared" si="0"/>
        <v>3</v>
      </c>
      <c r="H6" s="70"/>
      <c r="I6" s="70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3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3</v>
      </c>
      <c r="O6" s="42">
        <f>'ก.พ.67'!N6</f>
        <v>3</v>
      </c>
      <c r="P6" s="55"/>
      <c r="Q6" s="46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9"/>
      <c r="E7" s="69"/>
      <c r="F7" s="69"/>
      <c r="G7" s="43">
        <f t="shared" si="0"/>
        <v>3</v>
      </c>
      <c r="H7" s="70"/>
      <c r="I7" s="51"/>
      <c r="J7" s="39">
        <f t="shared" si="1"/>
        <v>0</v>
      </c>
      <c r="K7" s="48">
        <f t="shared" si="2"/>
        <v>0</v>
      </c>
      <c r="L7" s="41" t="e">
        <f t="shared" ref="L7:L20" si="5">+H7/K7</f>
        <v>#DIV/0!</v>
      </c>
      <c r="M7" s="40" t="b">
        <f t="shared" si="4"/>
        <v>0</v>
      </c>
      <c r="N7" s="42">
        <f t="shared" si="3"/>
        <v>3</v>
      </c>
      <c r="O7" s="42">
        <f>'ก.พ.67'!N7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9"/>
      <c r="E8" s="69"/>
      <c r="F8" s="69"/>
      <c r="G8" s="43">
        <f t="shared" si="0"/>
        <v>3</v>
      </c>
      <c r="H8" s="70"/>
      <c r="I8" s="51"/>
      <c r="J8" s="39">
        <f t="shared" si="1"/>
        <v>0</v>
      </c>
      <c r="K8" s="48">
        <f t="shared" si="2"/>
        <v>0</v>
      </c>
      <c r="L8" s="41" t="e">
        <f t="shared" si="5"/>
        <v>#DIV/0!</v>
      </c>
      <c r="M8" s="40" t="b">
        <f t="shared" si="4"/>
        <v>0</v>
      </c>
      <c r="N8" s="42">
        <f t="shared" si="3"/>
        <v>3</v>
      </c>
      <c r="O8" s="42">
        <f>'ก.พ.67'!N8</f>
        <v>3</v>
      </c>
      <c r="P8" s="51"/>
      <c r="Q8" s="4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9"/>
      <c r="E9" s="69"/>
      <c r="F9" s="69"/>
      <c r="G9" s="43">
        <f t="shared" si="0"/>
        <v>3</v>
      </c>
      <c r="H9" s="70"/>
      <c r="I9" s="51"/>
      <c r="J9" s="39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4"/>
        <v>0</v>
      </c>
      <c r="N9" s="42">
        <f t="shared" si="3"/>
        <v>3</v>
      </c>
      <c r="O9" s="42">
        <f>'ก.พ.67'!N9</f>
        <v>3</v>
      </c>
      <c r="P9" s="51"/>
      <c r="Q9" s="4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9"/>
      <c r="E10" s="71"/>
      <c r="F10" s="69"/>
      <c r="G10" s="43">
        <f t="shared" si="0"/>
        <v>3</v>
      </c>
      <c r="H10" s="70"/>
      <c r="I10" s="51"/>
      <c r="J10" s="39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4"/>
        <v>0</v>
      </c>
      <c r="N10" s="42">
        <f t="shared" si="3"/>
        <v>3</v>
      </c>
      <c r="O10" s="42">
        <f>'ก.พ.67'!N10</f>
        <v>3</v>
      </c>
      <c r="P10" s="51"/>
      <c r="Q10" s="4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69"/>
      <c r="E11" s="69"/>
      <c r="F11" s="71"/>
      <c r="G11" s="43">
        <f t="shared" si="0"/>
        <v>3</v>
      </c>
      <c r="H11" s="70"/>
      <c r="I11" s="51"/>
      <c r="J11" s="39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4"/>
        <v>0</v>
      </c>
      <c r="N11" s="42">
        <f t="shared" si="3"/>
        <v>3</v>
      </c>
      <c r="O11" s="42">
        <f>'ก.พ.67'!N11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/>
      <c r="E12" s="71"/>
      <c r="F12" s="69"/>
      <c r="G12" s="43">
        <f t="shared" si="0"/>
        <v>3</v>
      </c>
      <c r="H12" s="70"/>
      <c r="I12" s="70"/>
      <c r="J12" s="43">
        <f t="shared" si="1"/>
        <v>0</v>
      </c>
      <c r="K12" s="45">
        <f t="shared" si="2"/>
        <v>0</v>
      </c>
      <c r="L12" s="41" t="e">
        <f t="shared" si="5"/>
        <v>#DIV/0!</v>
      </c>
      <c r="M12" s="40" t="b">
        <f t="shared" si="4"/>
        <v>0</v>
      </c>
      <c r="N12" s="42">
        <f t="shared" si="3"/>
        <v>3</v>
      </c>
      <c r="O12" s="42">
        <f>'ก.พ.67'!N12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9"/>
      <c r="E13" s="69"/>
      <c r="F13" s="69"/>
      <c r="G13" s="43">
        <f t="shared" si="0"/>
        <v>3</v>
      </c>
      <c r="H13" s="70"/>
      <c r="I13" s="51"/>
      <c r="J13" s="39">
        <f t="shared" si="1"/>
        <v>0</v>
      </c>
      <c r="K13" s="48">
        <f t="shared" si="2"/>
        <v>0</v>
      </c>
      <c r="L13" s="41" t="e">
        <f t="shared" si="5"/>
        <v>#DIV/0!</v>
      </c>
      <c r="M13" s="40" t="b">
        <f t="shared" si="4"/>
        <v>0</v>
      </c>
      <c r="N13" s="42">
        <f t="shared" si="3"/>
        <v>3</v>
      </c>
      <c r="O13" s="42">
        <f>'ก.พ.67'!N13</f>
        <v>3</v>
      </c>
      <c r="P13" s="51"/>
      <c r="Q13" s="4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9"/>
      <c r="E14" s="69"/>
      <c r="F14" s="71"/>
      <c r="G14" s="43">
        <f t="shared" si="0"/>
        <v>3</v>
      </c>
      <c r="H14" s="70"/>
      <c r="I14" s="70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4"/>
        <v>0</v>
      </c>
      <c r="N14" s="42">
        <f t="shared" si="3"/>
        <v>3</v>
      </c>
      <c r="O14" s="42">
        <f>'ก.พ.67'!N14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9"/>
      <c r="E15" s="69"/>
      <c r="F15" s="71"/>
      <c r="G15" s="43">
        <f t="shared" si="0"/>
        <v>3</v>
      </c>
      <c r="H15" s="70"/>
      <c r="I15" s="51"/>
      <c r="J15" s="39">
        <f t="shared" si="1"/>
        <v>0</v>
      </c>
      <c r="K15" s="48">
        <f t="shared" si="2"/>
        <v>0</v>
      </c>
      <c r="L15" s="41" t="e">
        <f t="shared" si="5"/>
        <v>#DIV/0!</v>
      </c>
      <c r="M15" s="40" t="b">
        <f t="shared" si="4"/>
        <v>0</v>
      </c>
      <c r="N15" s="42">
        <f t="shared" si="3"/>
        <v>3</v>
      </c>
      <c r="O15" s="42">
        <f>'ก.พ.67'!N15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9"/>
      <c r="E16" s="69"/>
      <c r="F16" s="69"/>
      <c r="G16" s="43">
        <f t="shared" si="0"/>
        <v>3</v>
      </c>
      <c r="H16" s="70"/>
      <c r="I16" s="70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4"/>
        <v>0</v>
      </c>
      <c r="N16" s="42">
        <f t="shared" si="3"/>
        <v>3</v>
      </c>
      <c r="O16" s="42">
        <f>'ก.พ.67'!N16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/>
      <c r="E17" s="69"/>
      <c r="F17" s="69"/>
      <c r="G17" s="43">
        <f t="shared" si="0"/>
        <v>3</v>
      </c>
      <c r="H17" s="70"/>
      <c r="I17" s="51"/>
      <c r="J17" s="39">
        <f t="shared" si="1"/>
        <v>0</v>
      </c>
      <c r="K17" s="48">
        <f t="shared" si="2"/>
        <v>0</v>
      </c>
      <c r="L17" s="41" t="e">
        <f t="shared" si="5"/>
        <v>#DIV/0!</v>
      </c>
      <c r="M17" s="40" t="b">
        <f t="shared" si="4"/>
        <v>0</v>
      </c>
      <c r="N17" s="42">
        <f t="shared" si="3"/>
        <v>3</v>
      </c>
      <c r="O17" s="42">
        <f>'ก.พ.67'!N17</f>
        <v>3</v>
      </c>
      <c r="P17" s="51"/>
      <c r="Q17" s="4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9"/>
      <c r="E18" s="69"/>
      <c r="F18" s="69"/>
      <c r="G18" s="43">
        <f t="shared" si="0"/>
        <v>3</v>
      </c>
      <c r="H18" s="70"/>
      <c r="I18" s="51"/>
      <c r="J18" s="39">
        <f t="shared" si="1"/>
        <v>0</v>
      </c>
      <c r="K18" s="48">
        <f t="shared" si="2"/>
        <v>0</v>
      </c>
      <c r="L18" s="41" t="e">
        <f t="shared" si="5"/>
        <v>#DIV/0!</v>
      </c>
      <c r="M18" s="40" t="b">
        <f t="shared" si="4"/>
        <v>0</v>
      </c>
      <c r="N18" s="42">
        <f t="shared" si="3"/>
        <v>3</v>
      </c>
      <c r="O18" s="42">
        <f>'ก.พ.67'!N18</f>
        <v>3</v>
      </c>
      <c r="P18" s="51"/>
      <c r="Q18" s="4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69"/>
      <c r="E19" s="69"/>
      <c r="F19" s="71"/>
      <c r="G19" s="43">
        <f t="shared" si="0"/>
        <v>3</v>
      </c>
      <c r="H19" s="70"/>
      <c r="I19" s="51"/>
      <c r="J19" s="39">
        <f t="shared" si="1"/>
        <v>0</v>
      </c>
      <c r="K19" s="48">
        <f t="shared" si="2"/>
        <v>0</v>
      </c>
      <c r="L19" s="41" t="e">
        <f t="shared" si="5"/>
        <v>#DIV/0!</v>
      </c>
      <c r="M19" s="40" t="b">
        <f t="shared" si="4"/>
        <v>0</v>
      </c>
      <c r="N19" s="42">
        <f t="shared" si="3"/>
        <v>3</v>
      </c>
      <c r="O19" s="42">
        <f>'ก.พ.67'!N19</f>
        <v>3</v>
      </c>
      <c r="P19" s="51"/>
      <c r="Q19" s="4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69"/>
      <c r="E20" s="69"/>
      <c r="F20" s="69"/>
      <c r="G20" s="43">
        <f t="shared" si="0"/>
        <v>3</v>
      </c>
      <c r="H20" s="70"/>
      <c r="I20" s="51"/>
      <c r="J20" s="39">
        <f t="shared" si="1"/>
        <v>0</v>
      </c>
      <c r="K20" s="48">
        <f t="shared" si="2"/>
        <v>0</v>
      </c>
      <c r="L20" s="41" t="e">
        <f t="shared" si="5"/>
        <v>#DIV/0!</v>
      </c>
      <c r="M20" s="40" t="b">
        <f t="shared" si="4"/>
        <v>0</v>
      </c>
      <c r="N20" s="42">
        <f t="shared" si="3"/>
        <v>3</v>
      </c>
      <c r="O20" s="42">
        <f>'ก.พ.67'!N20</f>
        <v>3</v>
      </c>
      <c r="P20" s="51"/>
      <c r="Q20" s="46"/>
      <c r="S20" s="8"/>
      <c r="V20" s="9"/>
      <c r="W20" s="10"/>
      <c r="X20" s="10"/>
      <c r="Y20" s="9"/>
    </row>
    <row r="21" spans="1:25" ht="30.75" customHeight="1" thickBot="1" x14ac:dyDescent="0.45">
      <c r="C21" s="11" t="s">
        <v>83</v>
      </c>
      <c r="D21" s="11"/>
      <c r="E21" s="11"/>
      <c r="F21" s="11"/>
      <c r="G21" s="11"/>
      <c r="H21" s="82">
        <f>SUM(H5:H20)</f>
        <v>0</v>
      </c>
      <c r="I21" s="82">
        <f>SUM(I5:I20)</f>
        <v>0</v>
      </c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82">
        <f>SUM(P5:P20)</f>
        <v>0</v>
      </c>
      <c r="Q21" s="82">
        <f>SUM(Q5:Q20)</f>
        <v>0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102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54" t="s">
        <v>53</v>
      </c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103</v>
      </c>
      <c r="O2" s="132" t="s">
        <v>104</v>
      </c>
      <c r="P2" s="132" t="s">
        <v>56</v>
      </c>
      <c r="Q2" s="128" t="s">
        <v>57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9"/>
      <c r="E5" s="69"/>
      <c r="F5" s="71"/>
      <c r="G5" s="43">
        <f t="shared" ref="G5:G20" si="0">(IF(D5&lt;1.5,1,0))+(IF(E5&lt;1,1,0))+(IF(F5&lt;0.8,1,0))</f>
        <v>3</v>
      </c>
      <c r="H5" s="70"/>
      <c r="I5" s="70"/>
      <c r="J5" s="43">
        <f t="shared" ref="J5:J20" si="1">IF(I5&lt;0,1,0)+IF(H5&lt;0,1,0)</f>
        <v>0</v>
      </c>
      <c r="K5" s="45">
        <f>SUM(I5/7)</f>
        <v>0</v>
      </c>
      <c r="L5" s="41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3</v>
      </c>
      <c r="O5" s="42">
        <f>'มี.ค.67'!N5</f>
        <v>3</v>
      </c>
      <c r="P5" s="55"/>
      <c r="Q5" s="70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1"/>
      <c r="E6" s="71"/>
      <c r="F6" s="69"/>
      <c r="G6" s="43">
        <f t="shared" si="0"/>
        <v>3</v>
      </c>
      <c r="H6" s="70"/>
      <c r="I6" s="70"/>
      <c r="J6" s="43">
        <f>IF(I6&lt;0,1,0)+IF(H6&lt;0,1,0)</f>
        <v>0</v>
      </c>
      <c r="K6" s="45">
        <f>SUM(I6/7)</f>
        <v>0</v>
      </c>
      <c r="L6" s="41" t="e">
        <f>+H6/K6</f>
        <v>#DIV/0!</v>
      </c>
      <c r="M6" s="43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3</v>
      </c>
      <c r="O6" s="42">
        <f>'มี.ค.67'!N6</f>
        <v>3</v>
      </c>
      <c r="P6" s="55"/>
      <c r="Q6" s="70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9"/>
      <c r="E7" s="71"/>
      <c r="F7" s="69"/>
      <c r="G7" s="43">
        <f t="shared" si="0"/>
        <v>3</v>
      </c>
      <c r="H7" s="70"/>
      <c r="I7" s="51"/>
      <c r="J7" s="39">
        <f t="shared" si="1"/>
        <v>0</v>
      </c>
      <c r="K7" s="48">
        <f>SUM(I7/7)</f>
        <v>0</v>
      </c>
      <c r="L7" s="41" t="e">
        <f t="shared" ref="L7:L20" si="4">+H7/K7</f>
        <v>#DIV/0!</v>
      </c>
      <c r="M7" s="43" t="b">
        <f t="shared" si="3"/>
        <v>0</v>
      </c>
      <c r="N7" s="84">
        <f t="shared" si="2"/>
        <v>3</v>
      </c>
      <c r="O7" s="42">
        <f>'มี.ค.67'!N7</f>
        <v>3</v>
      </c>
      <c r="P7" s="51"/>
      <c r="Q7" s="70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9"/>
      <c r="E8" s="69"/>
      <c r="F8" s="69"/>
      <c r="G8" s="43">
        <f t="shared" si="0"/>
        <v>3</v>
      </c>
      <c r="H8" s="70"/>
      <c r="I8" s="51"/>
      <c r="J8" s="39">
        <f t="shared" si="1"/>
        <v>0</v>
      </c>
      <c r="K8" s="48">
        <f t="shared" ref="K8:K19" si="5">SUM(I8/7)</f>
        <v>0</v>
      </c>
      <c r="L8" s="41" t="e">
        <f t="shared" si="4"/>
        <v>#DIV/0!</v>
      </c>
      <c r="M8" s="43" t="b">
        <f t="shared" si="3"/>
        <v>0</v>
      </c>
      <c r="N8" s="84">
        <f t="shared" si="2"/>
        <v>3</v>
      </c>
      <c r="O8" s="42">
        <f>'มี.ค.67'!N8</f>
        <v>3</v>
      </c>
      <c r="P8" s="51"/>
      <c r="Q8" s="70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9"/>
      <c r="E9" s="69"/>
      <c r="F9" s="69"/>
      <c r="G9" s="43">
        <f t="shared" si="0"/>
        <v>3</v>
      </c>
      <c r="H9" s="70"/>
      <c r="I9" s="51"/>
      <c r="J9" s="39">
        <f t="shared" si="1"/>
        <v>0</v>
      </c>
      <c r="K9" s="48">
        <f t="shared" si="5"/>
        <v>0</v>
      </c>
      <c r="L9" s="41" t="e">
        <f t="shared" si="4"/>
        <v>#DIV/0!</v>
      </c>
      <c r="M9" s="43" t="b">
        <f t="shared" si="3"/>
        <v>0</v>
      </c>
      <c r="N9" s="84">
        <f t="shared" si="2"/>
        <v>3</v>
      </c>
      <c r="O9" s="42">
        <f>'มี.ค.67'!N9</f>
        <v>3</v>
      </c>
      <c r="P9" s="51"/>
      <c r="Q9" s="70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9"/>
      <c r="E10" s="71"/>
      <c r="F10" s="69"/>
      <c r="G10" s="43">
        <f t="shared" si="0"/>
        <v>3</v>
      </c>
      <c r="H10" s="70"/>
      <c r="I10" s="51"/>
      <c r="J10" s="39">
        <f t="shared" si="1"/>
        <v>0</v>
      </c>
      <c r="K10" s="48">
        <f t="shared" si="5"/>
        <v>0</v>
      </c>
      <c r="L10" s="41" t="e">
        <f t="shared" si="4"/>
        <v>#DIV/0!</v>
      </c>
      <c r="M10" s="43" t="b">
        <f t="shared" si="3"/>
        <v>0</v>
      </c>
      <c r="N10" s="84">
        <f t="shared" si="2"/>
        <v>3</v>
      </c>
      <c r="O10" s="42">
        <f>'มี.ค.67'!N10</f>
        <v>3</v>
      </c>
      <c r="P10" s="51"/>
      <c r="Q10" s="70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1"/>
      <c r="E11" s="69"/>
      <c r="F11" s="69"/>
      <c r="G11" s="43">
        <f t="shared" si="0"/>
        <v>3</v>
      </c>
      <c r="H11" s="70"/>
      <c r="I11" s="51"/>
      <c r="J11" s="39">
        <f t="shared" si="1"/>
        <v>0</v>
      </c>
      <c r="K11" s="48">
        <f t="shared" si="5"/>
        <v>0</v>
      </c>
      <c r="L11" s="41" t="e">
        <f t="shared" si="4"/>
        <v>#DIV/0!</v>
      </c>
      <c r="M11" s="43" t="b">
        <f t="shared" si="3"/>
        <v>0</v>
      </c>
      <c r="N11" s="84">
        <f t="shared" si="2"/>
        <v>3</v>
      </c>
      <c r="O11" s="42">
        <f>'มี.ค.67'!N11</f>
        <v>3</v>
      </c>
      <c r="P11" s="55"/>
      <c r="Q11" s="70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9"/>
      <c r="E12" s="69"/>
      <c r="F12" s="69"/>
      <c r="G12" s="43">
        <f t="shared" si="0"/>
        <v>3</v>
      </c>
      <c r="H12" s="70"/>
      <c r="I12" s="70"/>
      <c r="J12" s="43">
        <f t="shared" si="1"/>
        <v>0</v>
      </c>
      <c r="K12" s="45">
        <f t="shared" si="5"/>
        <v>0</v>
      </c>
      <c r="L12" s="41" t="e">
        <f t="shared" si="4"/>
        <v>#DIV/0!</v>
      </c>
      <c r="M12" s="43" t="b">
        <f t="shared" si="3"/>
        <v>0</v>
      </c>
      <c r="N12" s="42">
        <f t="shared" si="2"/>
        <v>3</v>
      </c>
      <c r="O12" s="42">
        <f>'มี.ค.67'!N12</f>
        <v>3</v>
      </c>
      <c r="P12" s="55"/>
      <c r="Q12" s="70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9"/>
      <c r="E13" s="69"/>
      <c r="F13" s="69"/>
      <c r="G13" s="43">
        <f t="shared" si="0"/>
        <v>3</v>
      </c>
      <c r="H13" s="70"/>
      <c r="I13" s="51"/>
      <c r="J13" s="39">
        <f t="shared" si="1"/>
        <v>0</v>
      </c>
      <c r="K13" s="48">
        <f t="shared" si="5"/>
        <v>0</v>
      </c>
      <c r="L13" s="41" t="e">
        <f t="shared" si="4"/>
        <v>#DIV/0!</v>
      </c>
      <c r="M13" s="43" t="b">
        <f t="shared" si="3"/>
        <v>0</v>
      </c>
      <c r="N13" s="84">
        <f t="shared" si="2"/>
        <v>3</v>
      </c>
      <c r="O13" s="42">
        <f>'มี.ค.67'!N13</f>
        <v>3</v>
      </c>
      <c r="P13" s="51"/>
      <c r="Q13" s="70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9"/>
      <c r="E14" s="71"/>
      <c r="F14" s="69"/>
      <c r="G14" s="43">
        <f t="shared" si="0"/>
        <v>3</v>
      </c>
      <c r="H14" s="70"/>
      <c r="I14" s="70"/>
      <c r="J14" s="43">
        <f t="shared" si="1"/>
        <v>0</v>
      </c>
      <c r="K14" s="45">
        <f t="shared" si="5"/>
        <v>0</v>
      </c>
      <c r="L14" s="41" t="e">
        <f t="shared" si="4"/>
        <v>#DIV/0!</v>
      </c>
      <c r="M14" s="43" t="b">
        <f t="shared" si="3"/>
        <v>0</v>
      </c>
      <c r="N14" s="42">
        <f t="shared" si="2"/>
        <v>3</v>
      </c>
      <c r="O14" s="42">
        <f>'มี.ค.67'!N14</f>
        <v>3</v>
      </c>
      <c r="P14" s="55"/>
      <c r="Q14" s="70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9"/>
      <c r="E15" s="69"/>
      <c r="F15" s="69"/>
      <c r="G15" s="43">
        <f t="shared" si="0"/>
        <v>3</v>
      </c>
      <c r="H15" s="70"/>
      <c r="I15" s="51"/>
      <c r="J15" s="39">
        <f t="shared" si="1"/>
        <v>0</v>
      </c>
      <c r="K15" s="48">
        <f t="shared" si="5"/>
        <v>0</v>
      </c>
      <c r="L15" s="41" t="e">
        <f t="shared" si="4"/>
        <v>#DIV/0!</v>
      </c>
      <c r="M15" s="43" t="b">
        <f t="shared" si="3"/>
        <v>0</v>
      </c>
      <c r="N15" s="84">
        <f t="shared" si="2"/>
        <v>3</v>
      </c>
      <c r="O15" s="42">
        <f>'มี.ค.67'!N15</f>
        <v>3</v>
      </c>
      <c r="P15" s="51"/>
      <c r="Q15" s="70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9"/>
      <c r="E16" s="69"/>
      <c r="F16" s="69"/>
      <c r="G16" s="43">
        <f t="shared" si="0"/>
        <v>3</v>
      </c>
      <c r="H16" s="70"/>
      <c r="I16" s="51"/>
      <c r="J16" s="39">
        <f t="shared" si="1"/>
        <v>0</v>
      </c>
      <c r="K16" s="48">
        <f t="shared" si="5"/>
        <v>0</v>
      </c>
      <c r="L16" s="41" t="e">
        <f t="shared" si="4"/>
        <v>#DIV/0!</v>
      </c>
      <c r="M16" s="43" t="b">
        <f t="shared" si="3"/>
        <v>0</v>
      </c>
      <c r="N16" s="84">
        <f t="shared" si="2"/>
        <v>3</v>
      </c>
      <c r="O16" s="42">
        <f>'มี.ค.67'!N16</f>
        <v>3</v>
      </c>
      <c r="P16" s="55"/>
      <c r="Q16" s="70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/>
      <c r="E17" s="69"/>
      <c r="F17" s="69"/>
      <c r="G17" s="43">
        <f t="shared" si="0"/>
        <v>3</v>
      </c>
      <c r="H17" s="70"/>
      <c r="I17" s="51"/>
      <c r="J17" s="39">
        <f t="shared" si="1"/>
        <v>0</v>
      </c>
      <c r="K17" s="48">
        <f t="shared" si="5"/>
        <v>0</v>
      </c>
      <c r="L17" s="41" t="e">
        <f t="shared" si="4"/>
        <v>#DIV/0!</v>
      </c>
      <c r="M17" s="43" t="b">
        <f t="shared" si="3"/>
        <v>0</v>
      </c>
      <c r="N17" s="84">
        <f t="shared" si="2"/>
        <v>3</v>
      </c>
      <c r="O17" s="42">
        <f>'มี.ค.67'!N17</f>
        <v>3</v>
      </c>
      <c r="P17" s="51"/>
      <c r="Q17" s="70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9"/>
      <c r="E18" s="69"/>
      <c r="F18" s="69"/>
      <c r="G18" s="43">
        <f t="shared" si="0"/>
        <v>3</v>
      </c>
      <c r="H18" s="70"/>
      <c r="I18" s="51"/>
      <c r="J18" s="39">
        <f t="shared" si="1"/>
        <v>0</v>
      </c>
      <c r="K18" s="48">
        <f t="shared" si="5"/>
        <v>0</v>
      </c>
      <c r="L18" s="41" t="e">
        <f t="shared" si="4"/>
        <v>#DIV/0!</v>
      </c>
      <c r="M18" s="43" t="b">
        <f t="shared" si="3"/>
        <v>0</v>
      </c>
      <c r="N18" s="84">
        <f t="shared" si="2"/>
        <v>3</v>
      </c>
      <c r="O18" s="42">
        <f>'มี.ค.67'!N18</f>
        <v>3</v>
      </c>
      <c r="P18" s="51"/>
      <c r="Q18" s="70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69"/>
      <c r="E19" s="69"/>
      <c r="F19" s="71"/>
      <c r="G19" s="43">
        <f t="shared" si="0"/>
        <v>3</v>
      </c>
      <c r="H19" s="70"/>
      <c r="I19" s="51"/>
      <c r="J19" s="39">
        <f t="shared" si="1"/>
        <v>0</v>
      </c>
      <c r="K19" s="48">
        <f t="shared" si="5"/>
        <v>0</v>
      </c>
      <c r="L19" s="41" t="e">
        <f t="shared" si="4"/>
        <v>#DIV/0!</v>
      </c>
      <c r="M19" s="43" t="b">
        <f t="shared" si="3"/>
        <v>0</v>
      </c>
      <c r="N19" s="84">
        <f t="shared" si="2"/>
        <v>3</v>
      </c>
      <c r="O19" s="42">
        <f>'มี.ค.67'!N19</f>
        <v>3</v>
      </c>
      <c r="P19" s="51"/>
      <c r="Q19" s="70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69"/>
      <c r="E20" s="69"/>
      <c r="F20" s="69"/>
      <c r="G20" s="43">
        <f t="shared" si="0"/>
        <v>3</v>
      </c>
      <c r="H20" s="70"/>
      <c r="I20" s="51"/>
      <c r="J20" s="39">
        <f t="shared" si="1"/>
        <v>0</v>
      </c>
      <c r="K20" s="48">
        <f>SUM(I20/7)</f>
        <v>0</v>
      </c>
      <c r="L20" s="41" t="e">
        <f t="shared" si="4"/>
        <v>#DIV/0!</v>
      </c>
      <c r="M20" s="43" t="b">
        <f t="shared" si="3"/>
        <v>0</v>
      </c>
      <c r="N20" s="84">
        <f t="shared" si="2"/>
        <v>3</v>
      </c>
      <c r="O20" s="42">
        <f>'มี.ค.67'!N20</f>
        <v>3</v>
      </c>
      <c r="P20" s="51"/>
      <c r="Q20" s="70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85">
        <f>SUM(H5:H20)</f>
        <v>0</v>
      </c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>
        <f>SUM(Q5:Q20)</f>
        <v>0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8" sqref="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105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54" t="s">
        <v>53</v>
      </c>
      <c r="Q1" s="53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106</v>
      </c>
      <c r="O2" s="132" t="s">
        <v>107</v>
      </c>
      <c r="P2" s="132" t="s">
        <v>56</v>
      </c>
      <c r="Q2" s="119" t="s">
        <v>60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19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1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1"/>
      <c r="E5" s="71"/>
      <c r="F5" s="71"/>
      <c r="G5" s="43">
        <f t="shared" ref="G5:G20" si="0">(IF(D5&lt;1.5,1,0))+(IF(E5&lt;1,1,0))+(IF(F5&lt;0.8,1,0))</f>
        <v>3</v>
      </c>
      <c r="H5" s="70"/>
      <c r="I5" s="70"/>
      <c r="J5" s="39">
        <f t="shared" ref="J5:J20" si="1">IF(I5&lt;0,1,0)+IF(H5&lt;0,1,0)</f>
        <v>0</v>
      </c>
      <c r="K5" s="45">
        <f>SUM(I5/8)</f>
        <v>0</v>
      </c>
      <c r="L5" s="41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87">
        <f t="shared" ref="N5:N20" si="2">SUM(G5+J5+M5)</f>
        <v>3</v>
      </c>
      <c r="O5" s="87">
        <f>'เม.ย.67'!N5</f>
        <v>3</v>
      </c>
      <c r="P5" s="55"/>
      <c r="Q5" s="70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1"/>
      <c r="E6" s="71"/>
      <c r="F6" s="71"/>
      <c r="G6" s="43">
        <f t="shared" si="0"/>
        <v>3</v>
      </c>
      <c r="H6" s="70"/>
      <c r="I6" s="70"/>
      <c r="J6" s="43">
        <f>IF(I6&lt;0,1,0)+IF(H6&lt;0,1,0)</f>
        <v>0</v>
      </c>
      <c r="K6" s="45">
        <f t="shared" ref="K6:K20" si="3">SUM(I6/8)</f>
        <v>0</v>
      </c>
      <c r="L6" s="41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87">
        <f>SUM(G6+J6+M6)</f>
        <v>3</v>
      </c>
      <c r="O6" s="87">
        <f>'เม.ย.67'!N6</f>
        <v>3</v>
      </c>
      <c r="P6" s="55"/>
      <c r="Q6" s="70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1"/>
      <c r="E7" s="71"/>
      <c r="F7" s="71"/>
      <c r="G7" s="43">
        <f t="shared" si="0"/>
        <v>3</v>
      </c>
      <c r="H7" s="70"/>
      <c r="I7" s="70"/>
      <c r="J7" s="39">
        <f t="shared" si="1"/>
        <v>0</v>
      </c>
      <c r="K7" s="45">
        <f t="shared" si="3"/>
        <v>0</v>
      </c>
      <c r="L7" s="41" t="e">
        <f t="shared" ref="L7:L20" si="5">+H7/K7</f>
        <v>#DIV/0!</v>
      </c>
      <c r="M7" s="40" t="b">
        <f t="shared" si="4"/>
        <v>0</v>
      </c>
      <c r="N7" s="87">
        <f t="shared" si="2"/>
        <v>3</v>
      </c>
      <c r="O7" s="87">
        <f>'เม.ย.67'!N7</f>
        <v>3</v>
      </c>
      <c r="P7" s="55"/>
      <c r="Q7" s="70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1"/>
      <c r="E8" s="71"/>
      <c r="F8" s="71"/>
      <c r="G8" s="43">
        <f t="shared" si="0"/>
        <v>3</v>
      </c>
      <c r="H8" s="70"/>
      <c r="I8" s="70"/>
      <c r="J8" s="39">
        <f t="shared" si="1"/>
        <v>0</v>
      </c>
      <c r="K8" s="45">
        <f t="shared" si="3"/>
        <v>0</v>
      </c>
      <c r="L8" s="41" t="e">
        <f t="shared" si="5"/>
        <v>#DIV/0!</v>
      </c>
      <c r="M8" s="40" t="b">
        <f t="shared" si="4"/>
        <v>0</v>
      </c>
      <c r="N8" s="87">
        <f t="shared" si="2"/>
        <v>3</v>
      </c>
      <c r="O8" s="87">
        <f>'เม.ย.67'!N8</f>
        <v>3</v>
      </c>
      <c r="P8" s="55"/>
      <c r="Q8" s="70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1"/>
      <c r="E9" s="71"/>
      <c r="F9" s="71"/>
      <c r="G9" s="43">
        <f t="shared" si="0"/>
        <v>3</v>
      </c>
      <c r="H9" s="70"/>
      <c r="I9" s="70"/>
      <c r="J9" s="39">
        <f t="shared" si="1"/>
        <v>0</v>
      </c>
      <c r="K9" s="45">
        <f t="shared" si="3"/>
        <v>0</v>
      </c>
      <c r="L9" s="41" t="e">
        <f t="shared" si="5"/>
        <v>#DIV/0!</v>
      </c>
      <c r="M9" s="40" t="b">
        <f t="shared" si="4"/>
        <v>0</v>
      </c>
      <c r="N9" s="87">
        <f t="shared" si="2"/>
        <v>3</v>
      </c>
      <c r="O9" s="87">
        <f>'เม.ย.67'!N9</f>
        <v>3</v>
      </c>
      <c r="P9" s="55"/>
      <c r="Q9" s="70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1"/>
      <c r="E10" s="71"/>
      <c r="F10" s="71"/>
      <c r="G10" s="43">
        <f t="shared" si="0"/>
        <v>3</v>
      </c>
      <c r="H10" s="70"/>
      <c r="I10" s="70"/>
      <c r="J10" s="39">
        <f t="shared" si="1"/>
        <v>0</v>
      </c>
      <c r="K10" s="45">
        <f t="shared" si="3"/>
        <v>0</v>
      </c>
      <c r="L10" s="41" t="e">
        <f t="shared" si="5"/>
        <v>#DIV/0!</v>
      </c>
      <c r="M10" s="40" t="b">
        <f t="shared" si="4"/>
        <v>0</v>
      </c>
      <c r="N10" s="87">
        <f t="shared" si="2"/>
        <v>3</v>
      </c>
      <c r="O10" s="87">
        <f>'เม.ย.67'!N10</f>
        <v>3</v>
      </c>
      <c r="P10" s="55"/>
      <c r="Q10" s="70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1"/>
      <c r="E11" s="71"/>
      <c r="F11" s="71"/>
      <c r="G11" s="43">
        <f t="shared" si="0"/>
        <v>3</v>
      </c>
      <c r="H11" s="70"/>
      <c r="I11" s="70"/>
      <c r="J11" s="39">
        <f t="shared" si="1"/>
        <v>0</v>
      </c>
      <c r="K11" s="45">
        <f t="shared" si="3"/>
        <v>0</v>
      </c>
      <c r="L11" s="41" t="e">
        <f t="shared" si="5"/>
        <v>#DIV/0!</v>
      </c>
      <c r="M11" s="40" t="b">
        <f t="shared" si="4"/>
        <v>0</v>
      </c>
      <c r="N11" s="87">
        <f t="shared" si="2"/>
        <v>3</v>
      </c>
      <c r="O11" s="87">
        <f>'เม.ย.67'!N11</f>
        <v>3</v>
      </c>
      <c r="P11" s="55"/>
      <c r="Q11" s="70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/>
      <c r="E12" s="71"/>
      <c r="F12" s="71"/>
      <c r="G12" s="43">
        <f t="shared" si="0"/>
        <v>3</v>
      </c>
      <c r="H12" s="70"/>
      <c r="I12" s="70"/>
      <c r="J12" s="39">
        <f t="shared" si="1"/>
        <v>0</v>
      </c>
      <c r="K12" s="45">
        <f t="shared" si="3"/>
        <v>0</v>
      </c>
      <c r="L12" s="41" t="e">
        <f t="shared" si="5"/>
        <v>#DIV/0!</v>
      </c>
      <c r="M12" s="40" t="b">
        <f t="shared" si="4"/>
        <v>0</v>
      </c>
      <c r="N12" s="87">
        <f t="shared" si="2"/>
        <v>3</v>
      </c>
      <c r="O12" s="87">
        <f>'เม.ย.67'!N12</f>
        <v>3</v>
      </c>
      <c r="P12" s="55"/>
      <c r="Q12" s="70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1"/>
      <c r="E13" s="71"/>
      <c r="F13" s="71"/>
      <c r="G13" s="43">
        <f t="shared" si="0"/>
        <v>3</v>
      </c>
      <c r="H13" s="70"/>
      <c r="I13" s="70"/>
      <c r="J13" s="39">
        <f t="shared" si="1"/>
        <v>0</v>
      </c>
      <c r="K13" s="45">
        <f t="shared" si="3"/>
        <v>0</v>
      </c>
      <c r="L13" s="41" t="e">
        <f t="shared" si="5"/>
        <v>#DIV/0!</v>
      </c>
      <c r="M13" s="40" t="b">
        <f t="shared" si="4"/>
        <v>0</v>
      </c>
      <c r="N13" s="87">
        <f t="shared" si="2"/>
        <v>3</v>
      </c>
      <c r="O13" s="87">
        <f>'เม.ย.67'!N13</f>
        <v>3</v>
      </c>
      <c r="P13" s="55"/>
      <c r="Q13" s="70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1"/>
      <c r="E14" s="71"/>
      <c r="F14" s="71"/>
      <c r="G14" s="43">
        <f t="shared" si="0"/>
        <v>3</v>
      </c>
      <c r="H14" s="70"/>
      <c r="I14" s="70"/>
      <c r="J14" s="43">
        <f t="shared" si="1"/>
        <v>0</v>
      </c>
      <c r="K14" s="45">
        <f t="shared" si="3"/>
        <v>0</v>
      </c>
      <c r="L14" s="41" t="e">
        <f t="shared" si="5"/>
        <v>#DIV/0!</v>
      </c>
      <c r="M14" s="40" t="b">
        <f t="shared" si="4"/>
        <v>0</v>
      </c>
      <c r="N14" s="87">
        <f t="shared" si="2"/>
        <v>3</v>
      </c>
      <c r="O14" s="87">
        <f>'เม.ย.67'!N14</f>
        <v>3</v>
      </c>
      <c r="P14" s="55"/>
      <c r="Q14" s="70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1"/>
      <c r="E15" s="71"/>
      <c r="F15" s="71"/>
      <c r="G15" s="43">
        <f t="shared" si="0"/>
        <v>3</v>
      </c>
      <c r="H15" s="70"/>
      <c r="I15" s="70"/>
      <c r="J15" s="39">
        <f t="shared" si="1"/>
        <v>0</v>
      </c>
      <c r="K15" s="45">
        <f t="shared" si="3"/>
        <v>0</v>
      </c>
      <c r="L15" s="41" t="e">
        <f t="shared" si="5"/>
        <v>#DIV/0!</v>
      </c>
      <c r="M15" s="40" t="b">
        <f t="shared" si="4"/>
        <v>0</v>
      </c>
      <c r="N15" s="87">
        <f t="shared" si="2"/>
        <v>3</v>
      </c>
      <c r="O15" s="87">
        <f>'เม.ย.67'!N15</f>
        <v>3</v>
      </c>
      <c r="P15" s="55"/>
      <c r="Q15" s="70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1"/>
      <c r="E16" s="71"/>
      <c r="F16" s="71"/>
      <c r="G16" s="43">
        <f t="shared" si="0"/>
        <v>3</v>
      </c>
      <c r="H16" s="70"/>
      <c r="I16" s="70"/>
      <c r="J16" s="39">
        <f t="shared" si="1"/>
        <v>0</v>
      </c>
      <c r="K16" s="45">
        <f t="shared" si="3"/>
        <v>0</v>
      </c>
      <c r="L16" s="41" t="e">
        <f t="shared" si="5"/>
        <v>#DIV/0!</v>
      </c>
      <c r="M16" s="40" t="b">
        <f t="shared" si="4"/>
        <v>0</v>
      </c>
      <c r="N16" s="87">
        <f t="shared" si="2"/>
        <v>3</v>
      </c>
      <c r="O16" s="87">
        <f>'เม.ย.67'!N16</f>
        <v>3</v>
      </c>
      <c r="P16" s="55"/>
      <c r="Q16" s="70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/>
      <c r="E17" s="71"/>
      <c r="F17" s="71"/>
      <c r="G17" s="43">
        <f t="shared" si="0"/>
        <v>3</v>
      </c>
      <c r="H17" s="70"/>
      <c r="I17" s="70"/>
      <c r="J17" s="39">
        <f t="shared" si="1"/>
        <v>0</v>
      </c>
      <c r="K17" s="45">
        <f t="shared" si="3"/>
        <v>0</v>
      </c>
      <c r="L17" s="41" t="e">
        <f t="shared" si="5"/>
        <v>#DIV/0!</v>
      </c>
      <c r="M17" s="40" t="b">
        <f t="shared" si="4"/>
        <v>0</v>
      </c>
      <c r="N17" s="87">
        <f t="shared" si="2"/>
        <v>3</v>
      </c>
      <c r="O17" s="87">
        <f>'เม.ย.67'!N17</f>
        <v>3</v>
      </c>
      <c r="P17" s="55"/>
      <c r="Q17" s="70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1"/>
      <c r="E18" s="71"/>
      <c r="F18" s="71"/>
      <c r="G18" s="43">
        <f t="shared" si="0"/>
        <v>3</v>
      </c>
      <c r="H18" s="70"/>
      <c r="I18" s="70"/>
      <c r="J18" s="39">
        <f t="shared" si="1"/>
        <v>0</v>
      </c>
      <c r="K18" s="45">
        <f t="shared" si="3"/>
        <v>0</v>
      </c>
      <c r="L18" s="41" t="e">
        <f t="shared" si="5"/>
        <v>#DIV/0!</v>
      </c>
      <c r="M18" s="40" t="b">
        <f t="shared" si="4"/>
        <v>0</v>
      </c>
      <c r="N18" s="87">
        <f t="shared" si="2"/>
        <v>3</v>
      </c>
      <c r="O18" s="87">
        <f>'เม.ย.67'!N18</f>
        <v>3</v>
      </c>
      <c r="P18" s="55"/>
      <c r="Q18" s="70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1"/>
      <c r="E19" s="71"/>
      <c r="F19" s="71"/>
      <c r="G19" s="43">
        <f t="shared" si="0"/>
        <v>3</v>
      </c>
      <c r="H19" s="70"/>
      <c r="I19" s="70"/>
      <c r="J19" s="39">
        <f t="shared" si="1"/>
        <v>0</v>
      </c>
      <c r="K19" s="45">
        <f t="shared" si="3"/>
        <v>0</v>
      </c>
      <c r="L19" s="41" t="e">
        <f t="shared" si="5"/>
        <v>#DIV/0!</v>
      </c>
      <c r="M19" s="39" t="b">
        <f>IF(AND(I19&lt;0,H19&lt;0),2,IF(AND(I19&gt;0,H19&gt;0),0,IF(AND(H19&lt;0,I19&gt;0),IF(ABS((H19/(I19/8)))&lt;3,0,IF(ABS((H19/(I19/8)))&gt;6,2,1)),IF(AND(H19&gt;0,I19&lt;0),IF(ABS((H19/(I19/8)))&lt;3,2,IF(ABS((H19/(I19/8)))&gt;6,0,1))))))</f>
        <v>0</v>
      </c>
      <c r="N19" s="88">
        <f t="shared" si="2"/>
        <v>3</v>
      </c>
      <c r="O19" s="87">
        <f>'เม.ย.67'!N19</f>
        <v>3</v>
      </c>
      <c r="P19" s="55"/>
      <c r="Q19" s="70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1"/>
      <c r="E20" s="71"/>
      <c r="F20" s="71"/>
      <c r="G20" s="43">
        <f t="shared" si="0"/>
        <v>3</v>
      </c>
      <c r="H20" s="70"/>
      <c r="I20" s="70"/>
      <c r="J20" s="39">
        <f t="shared" si="1"/>
        <v>0</v>
      </c>
      <c r="K20" s="45">
        <f t="shared" si="3"/>
        <v>0</v>
      </c>
      <c r="L20" s="41" t="e">
        <f t="shared" si="5"/>
        <v>#DIV/0!</v>
      </c>
      <c r="M20" s="40" t="b">
        <f t="shared" si="4"/>
        <v>0</v>
      </c>
      <c r="N20" s="87">
        <f t="shared" si="2"/>
        <v>3</v>
      </c>
      <c r="O20" s="87">
        <f>'เม.ย.67'!N20</f>
        <v>3</v>
      </c>
      <c r="P20" s="55"/>
      <c r="Q20" s="70"/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5">
        <f>SUM(H5:H20)</f>
        <v>0</v>
      </c>
      <c r="I21" s="85">
        <f t="shared" ref="I21:Q21" si="6">SUM(I5:I20)</f>
        <v>0</v>
      </c>
      <c r="J21" s="85"/>
      <c r="K21" s="85"/>
      <c r="L21" s="85" t="e">
        <f t="shared" si="6"/>
        <v>#DIV/0!</v>
      </c>
      <c r="M21" s="85"/>
      <c r="N21" s="85"/>
      <c r="O21" s="85"/>
      <c r="P21" s="85">
        <f t="shared" si="6"/>
        <v>0</v>
      </c>
      <c r="Q21" s="85">
        <f t="shared" si="6"/>
        <v>0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D5:D20">
    <cfRule type="cellIs" dxfId="15" priority="8" operator="lessThan">
      <formula>1.49</formula>
    </cfRule>
  </conditionalFormatting>
  <conditionalFormatting sqref="E5:E20">
    <cfRule type="cellIs" dxfId="14" priority="9" operator="lessThan">
      <formula>0.99</formula>
    </cfRule>
  </conditionalFormatting>
  <conditionalFormatting sqref="F5:F20">
    <cfRule type="cellIs" dxfId="13" priority="10" operator="lessThan">
      <formula>0.79</formula>
    </cfRule>
  </conditionalFormatting>
  <conditionalFormatting sqref="G5:G20">
    <cfRule type="cellIs" dxfId="12" priority="7" operator="greaterThan">
      <formula>0</formula>
    </cfRule>
  </conditionalFormatting>
  <conditionalFormatting sqref="N5">
    <cfRule type="cellIs" dxfId="11" priority="1" operator="greaterThan">
      <formula>0</formula>
    </cfRule>
  </conditionalFormatting>
  <conditionalFormatting sqref="N6:O18 O19 N20:O20">
    <cfRule type="cellIs" dxfId="10" priority="2" operator="greaterThan">
      <formula>0</formula>
    </cfRule>
  </conditionalFormatting>
  <conditionalFormatting sqref="O5">
    <cfRule type="cellIs" dxfId="9" priority="5" operator="greaterThan">
      <formula>1</formula>
    </cfRule>
    <cfRule type="cellIs" dxfId="8" priority="6" operator="greaterThan">
      <formula>0</formula>
    </cfRule>
  </conditionalFormatting>
  <conditionalFormatting sqref="O5:Q5 H5:I20 K5:L20 P6:Q20">
    <cfRule type="cellIs" dxfId="7" priority="11" operator="lessThan">
      <formula>0</formula>
    </cfRule>
    <cfRule type="cellIs" dxfId="6" priority="12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7" sqref="K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108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36" t="s">
        <v>53</v>
      </c>
      <c r="P1" s="52"/>
      <c r="Q1" s="38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58</v>
      </c>
      <c r="O2" s="132" t="s">
        <v>59</v>
      </c>
      <c r="P2" s="132" t="s">
        <v>56</v>
      </c>
      <c r="Q2" s="128" t="s">
        <v>57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74"/>
      <c r="E5" s="74"/>
      <c r="F5" s="74"/>
      <c r="G5" s="59">
        <f t="shared" ref="G5:G20" si="0">(IF(D5&lt;1.5,1,0))+(IF(E5&lt;1,1,0))+(IF(F5&lt;0.8,1,0))</f>
        <v>3</v>
      </c>
      <c r="H5" s="73"/>
      <c r="I5" s="63"/>
      <c r="J5" s="91">
        <f t="shared" ref="J5:J20" si="1">IF(I5&lt;0,1,0)+IF(H5&lt;0,1,0)</f>
        <v>0</v>
      </c>
      <c r="K5" s="90">
        <f>SUM(I5/9)</f>
        <v>0</v>
      </c>
      <c r="L5" s="61" t="e">
        <f>+H5/K5</f>
        <v>#DIV/0!</v>
      </c>
      <c r="M5" s="59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2">
        <f t="shared" ref="N5:N20" si="2">SUM(G5+J5+M5)</f>
        <v>3</v>
      </c>
      <c r="O5" s="62">
        <f>'พ.ค.67'!N5</f>
        <v>3</v>
      </c>
      <c r="P5" s="63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74"/>
      <c r="E6" s="74"/>
      <c r="F6" s="74"/>
      <c r="G6" s="59">
        <f t="shared" si="0"/>
        <v>3</v>
      </c>
      <c r="H6" s="73"/>
      <c r="I6" s="73"/>
      <c r="J6" s="59">
        <f>IF(I6&lt;0,1,0)+IF(H6&lt;0,1,0)</f>
        <v>0</v>
      </c>
      <c r="K6" s="60">
        <f t="shared" ref="K6:K20" si="3">SUM(I6/9)</f>
        <v>0</v>
      </c>
      <c r="L6" s="61" t="e">
        <f>+H6/K6</f>
        <v>#DIV/0!</v>
      </c>
      <c r="M6" s="59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2">
        <f>SUM(G6+J6+M6)</f>
        <v>3</v>
      </c>
      <c r="O6" s="62">
        <f>'พ.ค.67'!N6</f>
        <v>3</v>
      </c>
      <c r="P6" s="73"/>
      <c r="Q6" s="73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74"/>
      <c r="E7" s="74"/>
      <c r="F7" s="74"/>
      <c r="G7" s="59">
        <f t="shared" si="0"/>
        <v>3</v>
      </c>
      <c r="H7" s="73"/>
      <c r="I7" s="63"/>
      <c r="J7" s="91">
        <f t="shared" si="1"/>
        <v>0</v>
      </c>
      <c r="K7" s="90">
        <f t="shared" si="3"/>
        <v>0</v>
      </c>
      <c r="L7" s="61" t="e">
        <f t="shared" ref="L7:L20" si="5">+H7/K7</f>
        <v>#DIV/0!</v>
      </c>
      <c r="M7" s="59" t="b">
        <f t="shared" si="4"/>
        <v>0</v>
      </c>
      <c r="N7" s="72">
        <f t="shared" si="2"/>
        <v>3</v>
      </c>
      <c r="O7" s="62">
        <f>'พ.ค.67'!N7</f>
        <v>3</v>
      </c>
      <c r="P7" s="63"/>
      <c r="Q7" s="73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74"/>
      <c r="E8" s="74"/>
      <c r="F8" s="74"/>
      <c r="G8" s="59">
        <f t="shared" si="0"/>
        <v>3</v>
      </c>
      <c r="H8" s="73"/>
      <c r="I8" s="63"/>
      <c r="J8" s="91">
        <f t="shared" si="1"/>
        <v>0</v>
      </c>
      <c r="K8" s="90">
        <f t="shared" si="3"/>
        <v>0</v>
      </c>
      <c r="L8" s="61" t="e">
        <f t="shared" si="5"/>
        <v>#DIV/0!</v>
      </c>
      <c r="M8" s="59" t="b">
        <f t="shared" si="4"/>
        <v>0</v>
      </c>
      <c r="N8" s="72">
        <f t="shared" si="2"/>
        <v>3</v>
      </c>
      <c r="O8" s="62">
        <f>'พ.ค.67'!N8</f>
        <v>3</v>
      </c>
      <c r="P8" s="63"/>
      <c r="Q8" s="73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74"/>
      <c r="E9" s="74"/>
      <c r="F9" s="74"/>
      <c r="G9" s="59">
        <f t="shared" si="0"/>
        <v>3</v>
      </c>
      <c r="H9" s="73"/>
      <c r="I9" s="63"/>
      <c r="J9" s="91">
        <f t="shared" si="1"/>
        <v>0</v>
      </c>
      <c r="K9" s="90">
        <f t="shared" si="3"/>
        <v>0</v>
      </c>
      <c r="L9" s="61" t="e">
        <f t="shared" si="5"/>
        <v>#DIV/0!</v>
      </c>
      <c r="M9" s="59" t="b">
        <f t="shared" si="4"/>
        <v>0</v>
      </c>
      <c r="N9" s="72">
        <f t="shared" si="2"/>
        <v>3</v>
      </c>
      <c r="O9" s="62">
        <f>'พ.ค.67'!N9</f>
        <v>3</v>
      </c>
      <c r="P9" s="63"/>
      <c r="Q9" s="73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74"/>
      <c r="E10" s="74"/>
      <c r="F10" s="74"/>
      <c r="G10" s="59">
        <f t="shared" si="0"/>
        <v>3</v>
      </c>
      <c r="H10" s="73"/>
      <c r="I10" s="63"/>
      <c r="J10" s="91">
        <f t="shared" si="1"/>
        <v>0</v>
      </c>
      <c r="K10" s="90">
        <f t="shared" si="3"/>
        <v>0</v>
      </c>
      <c r="L10" s="61" t="e">
        <f t="shared" si="5"/>
        <v>#DIV/0!</v>
      </c>
      <c r="M10" s="59" t="b">
        <f t="shared" si="4"/>
        <v>0</v>
      </c>
      <c r="N10" s="72">
        <f t="shared" si="2"/>
        <v>3</v>
      </c>
      <c r="O10" s="62">
        <f>'พ.ค.67'!N10</f>
        <v>3</v>
      </c>
      <c r="P10" s="63"/>
      <c r="Q10" s="7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74"/>
      <c r="E11" s="74"/>
      <c r="F11" s="74"/>
      <c r="G11" s="59">
        <f t="shared" si="0"/>
        <v>3</v>
      </c>
      <c r="H11" s="73"/>
      <c r="I11" s="63"/>
      <c r="J11" s="91">
        <f t="shared" si="1"/>
        <v>0</v>
      </c>
      <c r="K11" s="90">
        <f t="shared" si="3"/>
        <v>0</v>
      </c>
      <c r="L11" s="61" t="e">
        <f t="shared" si="5"/>
        <v>#DIV/0!</v>
      </c>
      <c r="M11" s="59" t="b">
        <f t="shared" si="4"/>
        <v>0</v>
      </c>
      <c r="N11" s="72">
        <f t="shared" si="2"/>
        <v>3</v>
      </c>
      <c r="O11" s="62">
        <f>'พ.ค.67'!N11</f>
        <v>3</v>
      </c>
      <c r="P11" s="63"/>
      <c r="Q11" s="73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74"/>
      <c r="E12" s="74"/>
      <c r="F12" s="74"/>
      <c r="G12" s="59">
        <f t="shared" si="0"/>
        <v>3</v>
      </c>
      <c r="H12" s="73"/>
      <c r="I12" s="63"/>
      <c r="J12" s="91">
        <f t="shared" si="1"/>
        <v>0</v>
      </c>
      <c r="K12" s="90">
        <f t="shared" si="3"/>
        <v>0</v>
      </c>
      <c r="L12" s="61" t="e">
        <f t="shared" si="5"/>
        <v>#DIV/0!</v>
      </c>
      <c r="M12" s="59" t="b">
        <f t="shared" si="4"/>
        <v>0</v>
      </c>
      <c r="N12" s="72">
        <f t="shared" si="2"/>
        <v>3</v>
      </c>
      <c r="O12" s="62">
        <f>'พ.ค.67'!N12</f>
        <v>3</v>
      </c>
      <c r="P12" s="63"/>
      <c r="Q12" s="73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74"/>
      <c r="E13" s="74"/>
      <c r="F13" s="74"/>
      <c r="G13" s="59">
        <f t="shared" si="0"/>
        <v>3</v>
      </c>
      <c r="H13" s="73"/>
      <c r="I13" s="63"/>
      <c r="J13" s="91">
        <f t="shared" si="1"/>
        <v>0</v>
      </c>
      <c r="K13" s="90">
        <f t="shared" si="3"/>
        <v>0</v>
      </c>
      <c r="L13" s="61" t="e">
        <f t="shared" si="5"/>
        <v>#DIV/0!</v>
      </c>
      <c r="M13" s="59" t="b">
        <f t="shared" si="4"/>
        <v>0</v>
      </c>
      <c r="N13" s="72">
        <f t="shared" si="2"/>
        <v>3</v>
      </c>
      <c r="O13" s="62">
        <f>'พ.ค.67'!N13</f>
        <v>3</v>
      </c>
      <c r="P13" s="63"/>
      <c r="Q13" s="73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74"/>
      <c r="E14" s="74"/>
      <c r="F14" s="74"/>
      <c r="G14" s="59">
        <f t="shared" si="0"/>
        <v>3</v>
      </c>
      <c r="H14" s="73"/>
      <c r="I14" s="63"/>
      <c r="J14" s="91">
        <f t="shared" si="1"/>
        <v>0</v>
      </c>
      <c r="K14" s="90">
        <f t="shared" si="3"/>
        <v>0</v>
      </c>
      <c r="L14" s="61" t="e">
        <f t="shared" si="5"/>
        <v>#DIV/0!</v>
      </c>
      <c r="M14" s="59" t="b">
        <f t="shared" si="4"/>
        <v>0</v>
      </c>
      <c r="N14" s="72">
        <f t="shared" si="2"/>
        <v>3</v>
      </c>
      <c r="O14" s="62">
        <f>'พ.ค.67'!N14</f>
        <v>3</v>
      </c>
      <c r="P14" s="73"/>
      <c r="Q14" s="73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74"/>
      <c r="E15" s="74"/>
      <c r="F15" s="74"/>
      <c r="G15" s="59">
        <f t="shared" si="0"/>
        <v>3</v>
      </c>
      <c r="H15" s="73"/>
      <c r="I15" s="63"/>
      <c r="J15" s="91">
        <f t="shared" si="1"/>
        <v>0</v>
      </c>
      <c r="K15" s="90">
        <f t="shared" si="3"/>
        <v>0</v>
      </c>
      <c r="L15" s="61" t="e">
        <f t="shared" si="5"/>
        <v>#DIV/0!</v>
      </c>
      <c r="M15" s="59" t="b">
        <f t="shared" si="4"/>
        <v>0</v>
      </c>
      <c r="N15" s="72">
        <f t="shared" si="2"/>
        <v>3</v>
      </c>
      <c r="O15" s="62">
        <f>'พ.ค.67'!N15</f>
        <v>3</v>
      </c>
      <c r="P15" s="63"/>
      <c r="Q15" s="73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74"/>
      <c r="E16" s="74"/>
      <c r="F16" s="74"/>
      <c r="G16" s="59">
        <f t="shared" si="0"/>
        <v>3</v>
      </c>
      <c r="H16" s="73"/>
      <c r="I16" s="63"/>
      <c r="J16" s="91">
        <f t="shared" si="1"/>
        <v>0</v>
      </c>
      <c r="K16" s="90">
        <f t="shared" si="3"/>
        <v>0</v>
      </c>
      <c r="L16" s="61" t="e">
        <f t="shared" si="5"/>
        <v>#DIV/0!</v>
      </c>
      <c r="M16" s="59" t="b">
        <f t="shared" si="4"/>
        <v>0</v>
      </c>
      <c r="N16" s="72">
        <f t="shared" si="2"/>
        <v>3</v>
      </c>
      <c r="O16" s="62">
        <f>'พ.ค.67'!N16</f>
        <v>3</v>
      </c>
      <c r="P16" s="63"/>
      <c r="Q16" s="73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74"/>
      <c r="E17" s="74"/>
      <c r="F17" s="74"/>
      <c r="G17" s="59">
        <f t="shared" si="0"/>
        <v>3</v>
      </c>
      <c r="H17" s="73"/>
      <c r="I17" s="63"/>
      <c r="J17" s="91">
        <f t="shared" si="1"/>
        <v>0</v>
      </c>
      <c r="K17" s="90">
        <f t="shared" si="3"/>
        <v>0</v>
      </c>
      <c r="L17" s="61" t="e">
        <f t="shared" si="5"/>
        <v>#DIV/0!</v>
      </c>
      <c r="M17" s="59" t="b">
        <f t="shared" si="4"/>
        <v>0</v>
      </c>
      <c r="N17" s="72">
        <f t="shared" si="2"/>
        <v>3</v>
      </c>
      <c r="O17" s="62">
        <f>'พ.ค.67'!N17</f>
        <v>3</v>
      </c>
      <c r="P17" s="63"/>
      <c r="Q17" s="73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74"/>
      <c r="E18" s="74"/>
      <c r="F18" s="74"/>
      <c r="G18" s="59">
        <f t="shared" si="0"/>
        <v>3</v>
      </c>
      <c r="H18" s="73"/>
      <c r="I18" s="63"/>
      <c r="J18" s="91">
        <f t="shared" si="1"/>
        <v>0</v>
      </c>
      <c r="K18" s="90">
        <f t="shared" si="3"/>
        <v>0</v>
      </c>
      <c r="L18" s="61" t="e">
        <f t="shared" si="5"/>
        <v>#DIV/0!</v>
      </c>
      <c r="M18" s="59" t="b">
        <f t="shared" si="4"/>
        <v>0</v>
      </c>
      <c r="N18" s="72">
        <f t="shared" si="2"/>
        <v>3</v>
      </c>
      <c r="O18" s="62">
        <f>'พ.ค.67'!N18</f>
        <v>3</v>
      </c>
      <c r="P18" s="63"/>
      <c r="Q18" s="73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74"/>
      <c r="E19" s="74"/>
      <c r="F19" s="65"/>
      <c r="G19" s="59">
        <f t="shared" si="0"/>
        <v>3</v>
      </c>
      <c r="H19" s="73"/>
      <c r="I19" s="63"/>
      <c r="J19" s="91">
        <f t="shared" si="1"/>
        <v>0</v>
      </c>
      <c r="K19" s="90">
        <f t="shared" si="3"/>
        <v>0</v>
      </c>
      <c r="L19" s="61" t="e">
        <f t="shared" si="5"/>
        <v>#DIV/0!</v>
      </c>
      <c r="M19" s="91" t="b">
        <f t="shared" si="4"/>
        <v>0</v>
      </c>
      <c r="N19" s="89">
        <f t="shared" si="2"/>
        <v>3</v>
      </c>
      <c r="O19" s="89">
        <f>'พ.ค.67'!N19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74"/>
      <c r="E20" s="74"/>
      <c r="F20" s="74"/>
      <c r="G20" s="59">
        <f t="shared" si="0"/>
        <v>3</v>
      </c>
      <c r="H20" s="73"/>
      <c r="I20" s="63"/>
      <c r="J20" s="91">
        <f t="shared" si="1"/>
        <v>0</v>
      </c>
      <c r="K20" s="90">
        <f t="shared" si="3"/>
        <v>0</v>
      </c>
      <c r="L20" s="61" t="e">
        <f t="shared" si="5"/>
        <v>#DIV/0!</v>
      </c>
      <c r="M20" s="91" t="b">
        <f t="shared" si="4"/>
        <v>0</v>
      </c>
      <c r="N20" s="89">
        <f t="shared" si="2"/>
        <v>3</v>
      </c>
      <c r="O20" s="62">
        <f>'พ.ค.67'!N20</f>
        <v>3</v>
      </c>
      <c r="P20" s="63"/>
      <c r="Q20" s="7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6" t="s">
        <v>5</v>
      </c>
      <c r="M23" s="126"/>
      <c r="N23" s="126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6"/>
      <c r="M24" s="126"/>
      <c r="N24" s="126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6" t="s">
        <v>5</v>
      </c>
      <c r="M25" s="126"/>
      <c r="N25" s="126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6"/>
      <c r="M26" s="126"/>
      <c r="N26" s="126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7" t="s">
        <v>5</v>
      </c>
      <c r="L27" s="127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6" t="s">
        <v>5</v>
      </c>
      <c r="M30" s="126"/>
      <c r="N30" s="126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6"/>
      <c r="M31" s="126"/>
      <c r="N31" s="126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 O20">
    <cfRule type="cellIs" dxfId="5" priority="1" operator="greaterThan">
      <formula>0</formula>
    </cfRule>
    <cfRule type="cellIs" dxfId="4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ต.ค.66</vt:lpstr>
      <vt:lpstr>พ.ย.66</vt:lpstr>
      <vt:lpstr>ธ.ค.66</vt:lpstr>
      <vt:lpstr>ม.ค.67</vt:lpstr>
      <vt:lpstr>ก.พ.67</vt:lpstr>
      <vt:lpstr>มี.ค.67</vt:lpstr>
      <vt:lpstr>เม.ย.67</vt:lpstr>
      <vt:lpstr>พ.ค.67</vt:lpstr>
      <vt:lpstr>มิ.ย.67</vt:lpstr>
      <vt:lpstr>ก.ค.67</vt:lpstr>
      <vt:lpstr>ส.ค.67</vt:lpstr>
      <vt:lpstr>ก.ย.67 </vt:lpstr>
      <vt:lpstr>Sheet2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ประกันสุขภาพ1</cp:lastModifiedBy>
  <cp:lastPrinted>2023-08-29T06:49:33Z</cp:lastPrinted>
  <dcterms:created xsi:type="dcterms:W3CDTF">2017-12-26T02:45:48Z</dcterms:created>
  <dcterms:modified xsi:type="dcterms:W3CDTF">2023-11-21T09:10:49Z</dcterms:modified>
</cp:coreProperties>
</file>